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Komunik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Komunikace'!$C$94:$K$297</definedName>
    <definedName name="_xlnm.Print_Area" localSheetId="1">'SO 01 - Komunikace'!$C$4:$J$39,'SO 01 - Komunikace'!$C$45:$J$76,'SO 01 - Komunikace'!$C$82:$K$297</definedName>
    <definedName name="_xlnm.Print_Titles" localSheetId="1">'SO 01 - Komunikace'!$94:$94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97"/>
  <c r="BH297"/>
  <c r="BG297"/>
  <c r="BF297"/>
  <c r="T297"/>
  <c r="T296"/>
  <c r="R297"/>
  <c r="R296"/>
  <c r="P297"/>
  <c r="P296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T268"/>
  <c r="R269"/>
  <c r="R268"/>
  <c r="P269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89"/>
  <c r="E7"/>
  <c r="E48"/>
  <c i="1" r="L50"/>
  <c r="AM50"/>
  <c r="AM49"/>
  <c r="L49"/>
  <c r="AM47"/>
  <c r="L47"/>
  <c r="L45"/>
  <c r="L44"/>
  <c i="2" r="J292"/>
  <c r="J163"/>
  <c r="BK151"/>
  <c r="BK145"/>
  <c r="J214"/>
  <c r="BK217"/>
  <c r="J142"/>
  <c r="BK178"/>
  <c r="BK292"/>
  <c r="BK252"/>
  <c r="BK285"/>
  <c r="BK112"/>
  <c r="J98"/>
  <c r="J182"/>
  <c r="J241"/>
  <c r="BK284"/>
  <c r="BK98"/>
  <c r="BK121"/>
  <c r="J246"/>
  <c r="BK198"/>
  <c r="BK209"/>
  <c r="J223"/>
  <c r="J116"/>
  <c r="J231"/>
  <c r="J229"/>
  <c r="J289"/>
  <c r="J139"/>
  <c r="BK233"/>
  <c r="BK116"/>
  <c r="BK219"/>
  <c r="J173"/>
  <c r="BK175"/>
  <c r="J259"/>
  <c r="BK118"/>
  <c r="BK265"/>
  <c r="J158"/>
  <c r="BK237"/>
  <c r="J275"/>
  <c r="BK161"/>
  <c r="BK182"/>
  <c r="J121"/>
  <c r="BK289"/>
  <c r="BK247"/>
  <c r="J285"/>
  <c r="J178"/>
  <c i="1" r="AS54"/>
  <c i="2" r="BK231"/>
  <c r="J202"/>
  <c r="J209"/>
  <c r="BK269"/>
  <c r="J237"/>
  <c r="BK295"/>
  <c r="J277"/>
  <c r="BK173"/>
  <c r="J290"/>
  <c r="BK238"/>
  <c r="J190"/>
  <c r="BK281"/>
  <c r="J243"/>
  <c r="BK277"/>
  <c r="J154"/>
  <c r="J131"/>
  <c r="BK158"/>
  <c r="J151"/>
  <c r="J211"/>
  <c r="J252"/>
  <c r="J133"/>
  <c r="BK254"/>
  <c r="J225"/>
  <c r="J238"/>
  <c r="BK211"/>
  <c r="BK273"/>
  <c r="BK156"/>
  <c r="BK142"/>
  <c r="BK194"/>
  <c r="BK170"/>
  <c r="J170"/>
  <c r="J235"/>
  <c r="J207"/>
  <c r="J110"/>
  <c r="J254"/>
  <c r="BK100"/>
  <c r="J108"/>
  <c r="BK257"/>
  <c r="J284"/>
  <c r="BK243"/>
  <c r="J167"/>
  <c r="J161"/>
  <c r="BK167"/>
  <c r="J128"/>
  <c r="BK163"/>
  <c r="BK110"/>
  <c r="J100"/>
  <c r="BK225"/>
  <c r="BK290"/>
  <c r="BK137"/>
  <c r="BK223"/>
  <c r="J114"/>
  <c r="BK114"/>
  <c r="BK108"/>
  <c r="BK128"/>
  <c r="J137"/>
  <c r="BK104"/>
  <c r="J112"/>
  <c r="BK244"/>
  <c r="J219"/>
  <c r="BK214"/>
  <c r="BK235"/>
  <c r="J156"/>
  <c r="J198"/>
  <c r="BK240"/>
  <c r="J118"/>
  <c r="BK246"/>
  <c r="J273"/>
  <c r="J265"/>
  <c r="BK229"/>
  <c r="J281"/>
  <c r="BK259"/>
  <c r="BK202"/>
  <c r="J247"/>
  <c r="BK262"/>
  <c r="J244"/>
  <c r="J240"/>
  <c r="J295"/>
  <c r="BK139"/>
  <c r="BK297"/>
  <c r="J194"/>
  <c r="BK190"/>
  <c r="J217"/>
  <c r="J262"/>
  <c r="J104"/>
  <c r="J175"/>
  <c r="J257"/>
  <c r="BK133"/>
  <c r="BK275"/>
  <c r="BK207"/>
  <c r="J297"/>
  <c r="BK131"/>
  <c r="J145"/>
  <c r="BK154"/>
  <c r="J233"/>
  <c r="J269"/>
  <c r="BK241"/>
  <c l="1" r="T172"/>
  <c r="R206"/>
  <c r="BK172"/>
  <c r="J172"/>
  <c r="J63"/>
  <c r="BK218"/>
  <c r="J218"/>
  <c r="J67"/>
  <c r="BK97"/>
  <c r="P181"/>
  <c r="T206"/>
  <c r="R97"/>
  <c r="R181"/>
  <c r="BK251"/>
  <c r="J251"/>
  <c r="J68"/>
  <c r="P280"/>
  <c r="T97"/>
  <c r="T181"/>
  <c r="R251"/>
  <c r="R280"/>
  <c r="BK181"/>
  <c r="J181"/>
  <c r="J65"/>
  <c r="P206"/>
  <c r="P251"/>
  <c r="P272"/>
  <c r="P271"/>
  <c r="T280"/>
  <c r="P172"/>
  <c r="R218"/>
  <c r="BK272"/>
  <c r="J272"/>
  <c r="J71"/>
  <c r="BK280"/>
  <c r="J280"/>
  <c r="J73"/>
  <c r="BK288"/>
  <c r="J288"/>
  <c r="J74"/>
  <c r="R172"/>
  <c r="T218"/>
  <c r="T272"/>
  <c r="T271"/>
  <c r="P288"/>
  <c r="P97"/>
  <c r="BK206"/>
  <c r="J206"/>
  <c r="J66"/>
  <c r="T251"/>
  <c r="R288"/>
  <c r="P218"/>
  <c r="R272"/>
  <c r="R271"/>
  <c r="T288"/>
  <c r="BK169"/>
  <c r="J169"/>
  <c r="J62"/>
  <c r="BK268"/>
  <c r="J268"/>
  <c r="J69"/>
  <c r="BK177"/>
  <c r="J177"/>
  <c r="J64"/>
  <c r="BK296"/>
  <c r="J296"/>
  <c r="J75"/>
  <c r="BE167"/>
  <c r="BE198"/>
  <c r="BE297"/>
  <c r="BE98"/>
  <c r="BE217"/>
  <c r="BE235"/>
  <c r="BE244"/>
  <c r="BE247"/>
  <c r="BE252"/>
  <c r="BE265"/>
  <c r="BE284"/>
  <c r="E85"/>
  <c r="BE163"/>
  <c r="BE173"/>
  <c r="BE190"/>
  <c r="BE211"/>
  <c r="BE229"/>
  <c r="BE243"/>
  <c r="BE292"/>
  <c r="F55"/>
  <c r="BE108"/>
  <c r="BE116"/>
  <c r="BE121"/>
  <c r="BE161"/>
  <c r="BE225"/>
  <c r="BE238"/>
  <c r="BE246"/>
  <c r="J52"/>
  <c r="BE151"/>
  <c r="BE156"/>
  <c r="BE158"/>
  <c r="BE209"/>
  <c r="BE137"/>
  <c r="BE170"/>
  <c r="BE214"/>
  <c r="BE219"/>
  <c r="BE237"/>
  <c r="BE254"/>
  <c r="BE259"/>
  <c r="BE275"/>
  <c r="BE295"/>
  <c r="BE131"/>
  <c r="BE154"/>
  <c r="BE257"/>
  <c r="BE139"/>
  <c r="BE142"/>
  <c r="BE175"/>
  <c r="BE233"/>
  <c r="BE269"/>
  <c r="BE110"/>
  <c r="BE194"/>
  <c r="BE240"/>
  <c r="BE273"/>
  <c r="BE100"/>
  <c r="BE112"/>
  <c r="BE133"/>
  <c r="BE182"/>
  <c r="BE202"/>
  <c r="BE223"/>
  <c r="BE262"/>
  <c r="BE285"/>
  <c r="BE289"/>
  <c r="BE290"/>
  <c r="BE118"/>
  <c r="BE128"/>
  <c r="BE178"/>
  <c r="BE231"/>
  <c r="BE277"/>
  <c r="BE104"/>
  <c r="BE114"/>
  <c r="BE145"/>
  <c r="BE207"/>
  <c r="BE241"/>
  <c r="BE281"/>
  <c r="F37"/>
  <c i="1" r="BD55"/>
  <c r="BD54"/>
  <c r="W33"/>
  <c i="2" r="F35"/>
  <c i="1" r="BB55"/>
  <c r="BB54"/>
  <c r="W31"/>
  <c i="2" r="J34"/>
  <c i="1" r="AW55"/>
  <c i="2" r="F34"/>
  <c i="1" r="BA55"/>
  <c r="BA54"/>
  <c r="W30"/>
  <c i="2" r="F36"/>
  <c i="1" r="BC55"/>
  <c r="BC54"/>
  <c r="W32"/>
  <c i="2" l="1" r="T279"/>
  <c r="P279"/>
  <c r="R96"/>
  <c r="P96"/>
  <c r="P95"/>
  <c i="1" r="AU55"/>
  <c i="2" r="BK96"/>
  <c r="J96"/>
  <c r="J60"/>
  <c r="R279"/>
  <c r="T96"/>
  <c r="T95"/>
  <c r="J97"/>
  <c r="J61"/>
  <c r="BK271"/>
  <c r="J271"/>
  <c r="J70"/>
  <c r="BK279"/>
  <c r="J279"/>
  <c r="J72"/>
  <c i="1" r="AW54"/>
  <c r="AK30"/>
  <c i="2" r="F33"/>
  <c i="1" r="AZ55"/>
  <c r="AZ54"/>
  <c r="AV54"/>
  <c r="AK29"/>
  <c r="AY54"/>
  <c i="2" r="J33"/>
  <c i="1" r="AV55"/>
  <c r="AT55"/>
  <c r="AX54"/>
  <c r="AU54"/>
  <c i="2" l="1" r="R95"/>
  <c r="BK95"/>
  <c r="J95"/>
  <c r="J59"/>
  <c i="1" r="W29"/>
  <c r="AT54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<sst xmlns="http://schemas.openxmlformats.org/spreadsheetml/2006/main">
  <si>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</si>
  <si>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</si>
  <si>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</si>
  <si>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</si>
  <si>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</si>
  <si>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{ed0a8309-52c3-42f8-b2cf-bc9d873ced3a}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</si>
  <si>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</si>
  <si>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</si>
  <si>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</si>
  <si>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</si>
  <si>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</si>
  <si>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</si>
  <si>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</si>
  <si>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</si>
  <si>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25-09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</si>
  <si>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</si>
  <si>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</si>
  <si>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příjezdové komunikace na pozemku 3065/1, Encovany</t>
  </si>
  <si>
    <t>KSO:</t>
  </si>
  <si>
    <t/>
  </si>
  <si>
    <t>CC-CZ:</t>
  </si>
  <si>
    <t>Místo:</t>
  </si>
  <si>
    <t xml:space="preserve"> </t>
  </si>
  <si>
    <t>Datum:</t>
  </si>
  <si>
    <t>7. 7. 2025</t>
  </si>
  <si>
    <t>Zadavatel:</t>
  </si>
  <si>
    <t>IČ:</t>
  </si>
  <si>
    <t>obec Polepy</t>
  </si>
  <si>
    <t>DIČ:</t>
  </si>
  <si>
    <t>Účastník:</t>
  </si>
  <si>
    <t>Vyplň údaj</t>
  </si>
  <si>
    <t>Projektant:</t>
  </si>
  <si>
    <t>NE2D Projekt s.r.o.</t>
  </si>
  <si>
    <t>True</t>
  </si>
  <si>
    <t>Zpracovatel:</t>
  </si>
  <si>
    <t>NOKU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</si>
  <si>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</si>
  <si>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</si>
  <si>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</si>
  <si>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</si>
  <si>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</si>
  <si>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</si>
  <si>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</si>
  <si>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</si>
  <si>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</si>
  <si>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</si>
  <si>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</si>
  <si>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</si>
  <si>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</si>
  <si>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</si>
  <si>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</si>
  <si>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</si>
  <si>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</si>
  <si>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</si>
  <si>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</si>
  <si>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</si>
  <si>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</si>
  <si>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</si>
  <si>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</si>
  <si>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</si>
  <si>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</si>
  <si>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</si>
  <si>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</si>
  <si>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</si>
  <si>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</si>
  <si>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</si>
  <si>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</si>
  <si>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</si>
  <si>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</si>
  <si>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</si>
  <si>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</si>
  <si>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</si>
  <si>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</si>
  <si>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</si>
  <si>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</si>
  <si>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</si>
  <si>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</si>
  <si>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</si>
  <si>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</si>
  <si>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</si>
  <si>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</si>
  <si>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{1d378f3d-717f-46ef-91b2-4423e6dcefd8}</t>
  </si>
  <si>
    <t>2</t>
  </si>
  <si>
    <t>KRYCÍ LIST SOUPISU PRACÍ</t>
  </si>
  <si>
    <t>Objekt:</t>
  </si>
  <si>
    <t>SO 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</si>
  <si>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</si>
  <si>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</si>
  <si>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</si>
  <si>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</si>
  <si>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</si>
  <si>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</si>
  <si>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</si>
  <si>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</si>
  <si>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</si>
  <si>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</si>
  <si>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</si>
  <si>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</si>
  <si>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</si>
  <si>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</si>
  <si>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</si>
  <si>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</si>
  <si>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</si>
  <si>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</si>
  <si>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</si>
  <si>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</si>
  <si>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</si>
  <si>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</si>
  <si>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</si>
  <si>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</si>
  <si>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</si>
  <si>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</si>
  <si>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</si>
  <si>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</si>
  <si>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</si>
  <si>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</si>
  <si>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</si>
  <si>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</si>
  <si>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</si>
  <si>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</si>
  <si>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</si>
  <si>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</si>
  <si>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</si>
  <si>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</si>
  <si>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</si>
  <si>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</si>
  <si>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</si>
  <si>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2025 02</t>
  </si>
  <si>
    <t>4</t>
  </si>
  <si>
    <t>479172455</t>
  </si>
  <si>
    <t>Online PSC</t>
  </si>
  <si>
    <t>https://podminky.urs.cz/item/CS_URS_2025_02/111211101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</si>
  <si>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</si>
  <si>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</si>
  <si>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-1004510877</t>
  </si>
  <si>
    <t>https://podminky.urs.cz/item/CS_URS_2025_02/113107123</t>
  </si>
  <si>
    <t>VV</t>
  </si>
  <si>
    <t>Bourání asfaltové komunikace</t>
  </si>
  <si>
    <t>7</t>
  </si>
  <si>
    <t>3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</si>
  <si>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</si>
  <si>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</si>
  <si>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-158868789</t>
  </si>
  <si>
    <t>https://podminky.urs.cz/item/CS_URS_2025_02/113107143</t>
  </si>
  <si>
    <t>121151123</t>
  </si>
  <si>
    <t>Sejmutí ornice strojně při souvislé ploše přes 500 m2, tl. vrstvy do 200 mm</t>
  </si>
  <si>
    <t>-1664517080</t>
  </si>
  <si>
    <t>https://podminky.urs.cz/item/CS_URS_2025_02/121151123</t>
  </si>
  <si>
    <t>5</t>
  </si>
  <si>
    <t>122211101</t>
  </si>
  <si>
    <t>Odkopávky a prokopávky ručně zapažené i nezapažené v hornině třídy těžitelnosti I skupiny 3</t>
  </si>
  <si>
    <t>m3</t>
  </si>
  <si>
    <t>-2087237599</t>
  </si>
  <si>
    <t>https://podminky.urs.cz/item/CS_URS_2025_02/122211101</t>
  </si>
  <si>
    <t>6</t>
  </si>
  <si>
    <t>122251103</t>
  </si>
  <si>
    <t>Odkopávky a prokopávky nezapažené strojně v hornině třídy těžitelnosti I skupiny 3 přes 50 do 100 m3</t>
  </si>
  <si>
    <t>655962162</t>
  </si>
  <si>
    <t>https://podminky.urs.cz/item/CS_URS_2025_02/122251103</t>
  </si>
  <si>
    <t>122311101</t>
  </si>
  <si>
    <t>Odkopávky a prokopávky ručně zapažené i nezapažené v hornině třídy těžitelnosti II skupiny 4</t>
  </si>
  <si>
    <t>1139380174</t>
  </si>
  <si>
    <t>https://podminky.urs.cz/item/CS_URS_2025_02/122311101</t>
  </si>
  <si>
    <t>8</t>
  </si>
  <si>
    <t>122351103</t>
  </si>
  <si>
    <t>Odkopávky a prokopávky nezapažené strojně v hornině třídy těžitelnosti II skupiny 4 přes 50 do 100 m3</t>
  </si>
  <si>
    <t>1292459358</t>
  </si>
  <si>
    <t>https://podminky.urs.cz/item/CS_URS_2025_02/122351103</t>
  </si>
  <si>
    <t>9</t>
  </si>
  <si>
    <t>132251104</t>
  </si>
  <si>
    <t>Hloubení nezapažených rýh šířky do 800 mm strojně s urovnáním dna do předepsaného profilu a spádu v hornině třídy těžitelnosti I skupiny 3 přes 100 m3</t>
  </si>
  <si>
    <t>959613100</t>
  </si>
  <si>
    <t>https://podminky.urs.cz/item/CS_URS_2025_02/132251104</t>
  </si>
  <si>
    <t>87*0,8*1,5</t>
  </si>
  <si>
    <t>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</si>
  <si>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</si>
  <si>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</si>
  <si>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1423163446</t>
  </si>
  <si>
    <t>https://podminky.urs.cz/item/CS_URS_2025_02/162751137</t>
  </si>
  <si>
    <t>671*0,2</t>
  </si>
  <si>
    <t>77,5*4</t>
  </si>
  <si>
    <t>104,4</t>
  </si>
  <si>
    <t>-66,12</t>
  </si>
  <si>
    <t>Součet</t>
  </si>
  <si>
    <t>11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</si>
  <si>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</si>
  <si>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</si>
  <si>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22716880</t>
  </si>
  <si>
    <t>https://podminky.urs.cz/item/CS_URS_2025_02/162751139</t>
  </si>
  <si>
    <t>482,48*40</t>
  </si>
  <si>
    <t>167151112</t>
  </si>
  <si>
    <t>Nakládání, skládání a překládání neulehlého výkopku nebo sypaniny strojně nakládání, množství přes 100 m3, z hornin třídy těžitelnosti II, skupiny 4 a 5</t>
  </si>
  <si>
    <t>-1368852277</t>
  </si>
  <si>
    <t>https://podminky.urs.cz/item/CS_URS_2025_02/167151112</t>
  </si>
  <si>
    <t>13</t>
  </si>
  <si>
    <t>171151112</t>
  </si>
  <si>
    <t>Uložení sypanin do násypů strojně s rozprostřením sypaniny ve vrstvách a s hrubým urovnáním zhutněných z hornin nesoudržných kamenitých</t>
  </si>
  <si>
    <t>-74259953</t>
  </si>
  <si>
    <t>https://podminky.urs.cz/item/CS_URS_2025_02/171151112</t>
  </si>
  <si>
    <t>kačírek</t>
  </si>
  <si>
    <t>54*0,3</t>
  </si>
  <si>
    <t>14</t>
  </si>
  <si>
    <t>M</t>
  </si>
  <si>
    <t>58337403X</t>
  </si>
  <si>
    <t>kamenivo dekorační (kačírek) frakce 63/125</t>
  </si>
  <si>
    <t>t</t>
  </si>
  <si>
    <t>-1902789173</t>
  </si>
  <si>
    <t>16,2*2</t>
  </si>
  <si>
    <t>15</t>
  </si>
  <si>
    <t>171201231</t>
  </si>
  <si>
    <t>Poplatek za uložení stavebního odpadu na recyklační skládce (skládkovné) zeminy a kamení zatříděného do Katalogu odpadů pod kódem 17 05 04</t>
  </si>
  <si>
    <t>796393824</t>
  </si>
  <si>
    <t>https://podminky.urs.cz/item/CS_URS_2025_02/171201231</t>
  </si>
  <si>
    <t>482,48*1,8</t>
  </si>
  <si>
    <t>16</t>
  </si>
  <si>
    <t>171251201</t>
  </si>
  <si>
    <t>Uložení sypaniny na skládky nebo meziskládky bez hutnění s upravením uložené sypaniny do předepsaného tvaru</t>
  </si>
  <si>
    <t>-1388517608</t>
  </si>
  <si>
    <t>https://podminky.urs.cz/item/CS_URS_2025_02/171251201</t>
  </si>
  <si>
    <t>482,48</t>
  </si>
  <si>
    <t>17</t>
  </si>
  <si>
    <t>174101101</t>
  </si>
  <si>
    <t>Zásyp sypaninou z jakékoliv horniny strojně s uložením výkopku ve vrstvách se zhutněním jam, šachet, rýh nebo kolem objektů v těchto vykopávkách</t>
  </si>
  <si>
    <t>63565887</t>
  </si>
  <si>
    <t>https://podminky.urs.cz/item/CS_URS_2025_02/174101101</t>
  </si>
  <si>
    <t>-27,84</t>
  </si>
  <si>
    <t>-10,44</t>
  </si>
  <si>
    <t>18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</si>
  <si>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</si>
  <si>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</si>
  <si>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1517039382</t>
  </si>
  <si>
    <t>https://podminky.urs.cz/item/CS_URS_2025_02/175151101</t>
  </si>
  <si>
    <t>87*0,8*0,4</t>
  </si>
  <si>
    <t>19</t>
  </si>
  <si>
    <t>58331200</t>
  </si>
  <si>
    <t>štěrkopísek netříděný</t>
  </si>
  <si>
    <t>-679437379</t>
  </si>
  <si>
    <t>27,84*2 'Přepočtené koeficientem množství</t>
  </si>
  <si>
    <t>20</t>
  </si>
  <si>
    <t>181152302</t>
  </si>
  <si>
    <t>Úprava pláně na stavbách silnic a dálnic strojně v zářezech mimo skalních se zhutněním</t>
  </si>
  <si>
    <t>-1359930106</t>
  </si>
  <si>
    <t>https://podminky.urs.cz/item/CS_URS_2025_02/181152302</t>
  </si>
  <si>
    <t>181411131</t>
  </si>
  <si>
    <t>Založení trávníku na půdě předem připravené plochy do 1000 m2 výsevem včetně utažení parkového v rovině nebo na svahu do 1:5</t>
  </si>
  <si>
    <t>-582766777</t>
  </si>
  <si>
    <t>https://podminky.urs.cz/item/CS_URS_2025_02/181411131</t>
  </si>
  <si>
    <t>186</t>
  </si>
  <si>
    <t>22</t>
  </si>
  <si>
    <t>00572410</t>
  </si>
  <si>
    <t>osivo směs travní parková</t>
  </si>
  <si>
    <t>kg</t>
  </si>
  <si>
    <t>-228930124</t>
  </si>
  <si>
    <t>186*0,02 'Přepočtené koeficientem množství</t>
  </si>
  <si>
    <t>23</t>
  </si>
  <si>
    <t>182303111</t>
  </si>
  <si>
    <t>Doplnění zeminy nebo substrátu na travnatých plochách tloušťky do 50 mm v rovině nebo na svahu do 1:5</t>
  </si>
  <si>
    <t>-539493154</t>
  </si>
  <si>
    <t>https://podminky.urs.cz/item/CS_URS_2025_02/182303111</t>
  </si>
  <si>
    <t>tl.200mm (50mm x 4)</t>
  </si>
  <si>
    <t>186*4</t>
  </si>
  <si>
    <t>24</t>
  </si>
  <si>
    <t>10364101</t>
  </si>
  <si>
    <t>zemina pro terénní úpravy - ornice</t>
  </si>
  <si>
    <t>-1115972459</t>
  </si>
  <si>
    <t>186*0,2*1,6</t>
  </si>
  <si>
    <t>Zakládání</t>
  </si>
  <si>
    <t>25</t>
  </si>
  <si>
    <t>212752102</t>
  </si>
  <si>
    <t>Trativody z drenážních trubek pro liniové stavby a komunikace se zřízením štěrkového lože pod trubky a s jejich obsypem v otevřeném výkopu trubka korugovaná sendvičová PE-HD SN 4 celoperforovaná 360° DN 150</t>
  </si>
  <si>
    <t>m</t>
  </si>
  <si>
    <t>752371174</t>
  </si>
  <si>
    <t>https://podminky.urs.cz/item/CS_URS_2025_02/212752102</t>
  </si>
  <si>
    <t>Svislé a kompletní konstrukce</t>
  </si>
  <si>
    <t>26</t>
  </si>
  <si>
    <t>339921132</t>
  </si>
  <si>
    <t>Osazování palisád betonových v řadě se zabetonováním výšky palisády přes 500 do 1000 mm</t>
  </si>
  <si>
    <t>-1115701260</t>
  </si>
  <si>
    <t>https://podminky.urs.cz/item/CS_URS_2025_02/339921132</t>
  </si>
  <si>
    <t>27</t>
  </si>
  <si>
    <t>59229005</t>
  </si>
  <si>
    <t>palisáda hranatá betonová 160x160mm v 1000mm přírodní</t>
  </si>
  <si>
    <t>kus</t>
  </si>
  <si>
    <t>188073301</t>
  </si>
  <si>
    <t>36*5,715 'Přepočtené koeficientem množství</t>
  </si>
  <si>
    <t>Vodorovné konstrukce</t>
  </si>
  <si>
    <t>28</t>
  </si>
  <si>
    <t>451572111</t>
  </si>
  <si>
    <t>Lože pod potrubí, stoky a drobné objekty v otevřeném výkopu z kameniva drobného těženého 0 až 4 mm</t>
  </si>
  <si>
    <t>-794681702</t>
  </si>
  <si>
    <t>https://podminky.urs.cz/item/CS_URS_2025_02/451572111</t>
  </si>
  <si>
    <t>87*0,8*0,15</t>
  </si>
  <si>
    <t>Komunikace pozemní</t>
  </si>
  <si>
    <t>29</t>
  </si>
  <si>
    <t>564851111</t>
  </si>
  <si>
    <t>Podklad ze štěrkodrti ŠD s rozprostřením a zhutněním plochy přes 100 m2, po zhutnění tl. 150 mm</t>
  </si>
  <si>
    <t>10605550</t>
  </si>
  <si>
    <t>https://podminky.urs.cz/item/CS_URS_2025_02/564851111</t>
  </si>
  <si>
    <t>Asfaltová komunikace tl. 400mm</t>
  </si>
  <si>
    <t>Štěrkodrť ŠDa 0/32</t>
  </si>
  <si>
    <t>430</t>
  </si>
  <si>
    <t>Štěrkodrť ŠDa 0/63</t>
  </si>
  <si>
    <t>30</t>
  </si>
  <si>
    <t>565146121</t>
  </si>
  <si>
    <t>Asfaltový beton vrstva podkladní ACP 22 z nemodifikovaného asfaltu s rozprostřením a zhutněním ACP 22 S v pruhu šířky přes 3 m, po zhutnění tl. 60 mm</t>
  </si>
  <si>
    <t>-1423383653</t>
  </si>
  <si>
    <t>https://podminky.urs.cz/item/CS_URS_2025_02/565146121</t>
  </si>
  <si>
    <t>31</t>
  </si>
  <si>
    <t>573111112</t>
  </si>
  <si>
    <t>Postřik infiltrační PI z asfaltu silničního s posypem kamenivem, v množství 1,00 kg/m2</t>
  </si>
  <si>
    <t>252035402</t>
  </si>
  <si>
    <t>https://podminky.urs.cz/item/CS_URS_2025_02/573111112</t>
  </si>
  <si>
    <t>32</t>
  </si>
  <si>
    <t>573231107</t>
  </si>
  <si>
    <t>Postřik spojovací PS bez posypu kamenivem ze silniční emulze, v množství 0,40 kg/m2</t>
  </si>
  <si>
    <t>254437746</t>
  </si>
  <si>
    <t>https://podminky.urs.cz/item/CS_URS_2025_02/573231107</t>
  </si>
  <si>
    <t>33</t>
  </si>
  <si>
    <t>577134141</t>
  </si>
  <si>
    <t>Asfaltový beton vrstva obrusná ACO 11 z modifikovaného asfaltu s rozprostřením a se zhutněním ACO 11+ v pruhu šířky přes 3 m, po zhutnění tl. 40 mm</t>
  </si>
  <si>
    <t>-242858143</t>
  </si>
  <si>
    <t>https://podminky.urs.cz/item/CS_URS_2025_02/577134141</t>
  </si>
  <si>
    <t>Trubní vedení</t>
  </si>
  <si>
    <t>34</t>
  </si>
  <si>
    <t>871353121</t>
  </si>
  <si>
    <t>Montáž kanalizačního potrubí z tvrdého PVC-U hladkého plnostěnného tuhost SN 8 DN 200</t>
  </si>
  <si>
    <t>-1555833065</t>
  </si>
  <si>
    <t>https://podminky.urs.cz/item/CS_URS_2025_02/871353121</t>
  </si>
  <si>
    <t>35</t>
  </si>
  <si>
    <t>28611168</t>
  </si>
  <si>
    <t>trubka kanalizační PVC-U plnostěnná jednovrstvá DN 200x3000mm SN8</t>
  </si>
  <si>
    <t>747253076</t>
  </si>
  <si>
    <t>87*1,03 'Přepočtené koeficientem množství</t>
  </si>
  <si>
    <t>36</t>
  </si>
  <si>
    <t>892351111</t>
  </si>
  <si>
    <t>Tlakové zkoušky vodou na potrubí DN 150 nebo 200</t>
  </si>
  <si>
    <t>2047289918</t>
  </si>
  <si>
    <t>https://podminky.urs.cz/item/CS_URS_2025_02/892351111</t>
  </si>
  <si>
    <t>87</t>
  </si>
  <si>
    <t>37</t>
  </si>
  <si>
    <t>899722112</t>
  </si>
  <si>
    <t>Krytí potrubí z plastů výstražnou fólií z PVC šířky přes 20 do 25 cm</t>
  </si>
  <si>
    <t>-144802935</t>
  </si>
  <si>
    <t>https://podminky.urs.cz/item/CS_URS_2025_02/899722112</t>
  </si>
  <si>
    <t>38</t>
  </si>
  <si>
    <t>R8815</t>
  </si>
  <si>
    <t>Výšková úprava poklopu</t>
  </si>
  <si>
    <t>kpl</t>
  </si>
  <si>
    <t>-1360277404</t>
  </si>
  <si>
    <t>Ostatní konstrukce a práce, bourání</t>
  </si>
  <si>
    <t>39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</si>
  <si>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</si>
  <si>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</si>
  <si>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-1906193909</t>
  </si>
  <si>
    <t>https://podminky.urs.cz/item/CS_URS_2025_02/916131213</t>
  </si>
  <si>
    <t>BO 15/25</t>
  </si>
  <si>
    <t>243</t>
  </si>
  <si>
    <t>40</t>
  </si>
  <si>
    <t>59217031</t>
  </si>
  <si>
    <t>obrubník silniční betonový 1000x150x250mm</t>
  </si>
  <si>
    <t>-2025569881</t>
  </si>
  <si>
    <t>243*1,02 'Přepočtené koeficientem množství</t>
  </si>
  <si>
    <t>41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</si>
  <si>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</si>
  <si>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</si>
  <si>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2075998750</t>
  </si>
  <si>
    <t>https://podminky.urs.cz/item/CS_URS_2025_02/916231213</t>
  </si>
  <si>
    <t>BO 8/25</t>
  </si>
  <si>
    <t>62</t>
  </si>
  <si>
    <t>42</t>
  </si>
  <si>
    <t>59217016</t>
  </si>
  <si>
    <t>obrubník betonový chodníkový 1000x80x250mm</t>
  </si>
  <si>
    <t>1760235022</t>
  </si>
  <si>
    <t>62*1,02 'Přepočtené koeficientem množství</t>
  </si>
  <si>
    <t>43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</si>
  <si>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</si>
  <si>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</si>
  <si>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-1400473815</t>
  </si>
  <si>
    <t>https://podminky.urs.cz/item/CS_URS_2025_02/919122122</t>
  </si>
  <si>
    <t>44</t>
  </si>
  <si>
    <t>919735113</t>
  </si>
  <si>
    <t>Řezání stávajícího živičného krytu nebo podkladu hloubky přes 100 do 150 mm</t>
  </si>
  <si>
    <t>16479878</t>
  </si>
  <si>
    <t>https://podminky.urs.cz/item/CS_URS_2025_02/919735113</t>
  </si>
  <si>
    <t>45</t>
  </si>
  <si>
    <t>935114211</t>
  </si>
  <si>
    <t>Osazení štěrbinového odvodňovacího betonového žlabu rozměru 220x260 mm (mikroštěrbinového) bez vnitřního spádu</t>
  </si>
  <si>
    <t>-458764654</t>
  </si>
  <si>
    <t>https://podminky.urs.cz/item/CS_URS_2025_02/935114211</t>
  </si>
  <si>
    <t>46</t>
  </si>
  <si>
    <t>59221012</t>
  </si>
  <si>
    <t>trouba mikroštěrbinová s přerušovanou štěrbinou betonová bez vnitřního spádu 220x260mm</t>
  </si>
  <si>
    <t>2050834911</t>
  </si>
  <si>
    <t>47</t>
  </si>
  <si>
    <t>935114213</t>
  </si>
  <si>
    <t>Osazení štěrbinového odvodňovacího betonového žlabu rozměru 220x260 mm (mikroštěrbinového) záslepky</t>
  </si>
  <si>
    <t>890904141</t>
  </si>
  <si>
    <t>https://podminky.urs.cz/item/CS_URS_2025_02/935114213</t>
  </si>
  <si>
    <t>48</t>
  </si>
  <si>
    <t>59221641</t>
  </si>
  <si>
    <t>záslepka pro mikroštěrbinovou troubu 220x260x120mm</t>
  </si>
  <si>
    <t>1788119421</t>
  </si>
  <si>
    <t>49</t>
  </si>
  <si>
    <t>935114214</t>
  </si>
  <si>
    <t>Osazení štěrbinového odvodňovacího betonového žlabu rozměru 220x260 mm (mikroštěrbinového) čisticího kusu</t>
  </si>
  <si>
    <t>-1110317546</t>
  </si>
  <si>
    <t>https://podminky.urs.cz/item/CS_URS_2025_02/935114214</t>
  </si>
  <si>
    <t>50</t>
  </si>
  <si>
    <t>59221638</t>
  </si>
  <si>
    <t>čisticí kus pro mikroštěrbinovou troubu 220x260x1000mm</t>
  </si>
  <si>
    <t>1478867551</t>
  </si>
  <si>
    <t>51</t>
  </si>
  <si>
    <t>935114215</t>
  </si>
  <si>
    <t>Osazení štěrbinového odvodňovacího betonového žlabu rozměru 220x260 mm (mikroštěrbinového) vpusťového kompletu</t>
  </si>
  <si>
    <t>-957848827</t>
  </si>
  <si>
    <t>https://podminky.urs.cz/item/CS_URS_2025_02/935114215</t>
  </si>
  <si>
    <t>52</t>
  </si>
  <si>
    <t>59221636</t>
  </si>
  <si>
    <t>vpusťový komplet pro mikroštěrbinovou troubu 220x260x1000mm</t>
  </si>
  <si>
    <t>588664786</t>
  </si>
  <si>
    <t>53</t>
  </si>
  <si>
    <t>962052211</t>
  </si>
  <si>
    <t>Bourání zdiva železobetonového nadzákladového, objemu přes 1 m3</t>
  </si>
  <si>
    <t>1979244115</t>
  </si>
  <si>
    <t>https://podminky.urs.cz/item/CS_URS_2025_02/962052211</t>
  </si>
  <si>
    <t>Bourání opěrné kamenné zídky</t>
  </si>
  <si>
    <t>10*1*0,3</t>
  </si>
  <si>
    <t>997</t>
  </si>
  <si>
    <t>Přesun sutě</t>
  </si>
  <si>
    <t>54</t>
  </si>
  <si>
    <t>997221571</t>
  </si>
  <si>
    <t>Vodorovná doprava vybouraných hmot bez naložení, ale se složením a s hrubým urovnáním na vzdálenost do 1 km</t>
  </si>
  <si>
    <t>-304369320</t>
  </si>
  <si>
    <t>https://podminky.urs.cz/item/CS_URS_2025_02/997221571</t>
  </si>
  <si>
    <t>55</t>
  </si>
  <si>
    <t>997221579</t>
  </si>
  <si>
    <t>Vodorovná doprava vybouraných hmot bez naložení, ale se složením a s hrubým urovnáním na vzdálenost Příplatek k ceně za každý další započatý 1 km přes 1 km</t>
  </si>
  <si>
    <t>1315554849</t>
  </si>
  <si>
    <t>https://podminky.urs.cz/item/CS_URS_2025_02/997221579</t>
  </si>
  <si>
    <t>12,492*49</t>
  </si>
  <si>
    <t>56</t>
  </si>
  <si>
    <t>997221612</t>
  </si>
  <si>
    <t>Nakládání na dopravní prostředky pro vodorovnou dopravu vybouraných hmot</t>
  </si>
  <si>
    <t>2079487444</t>
  </si>
  <si>
    <t>https://podminky.urs.cz/item/CS_URS_2025_02/997221612</t>
  </si>
  <si>
    <t>57</t>
  </si>
  <si>
    <t>997221862</t>
  </si>
  <si>
    <t>Poplatek za uložení stavebního odpadu na recyklační skládce (skládkovné) z armovaného betonu zatříděného do Katalogu odpadů pod kódem 17 01 01</t>
  </si>
  <si>
    <t>632233946</t>
  </si>
  <si>
    <t>https://podminky.urs.cz/item/CS_URS_2025_02/997221862</t>
  </si>
  <si>
    <t>7,2</t>
  </si>
  <si>
    <t>58</t>
  </si>
  <si>
    <t>997221873</t>
  </si>
  <si>
    <t>-1968598661</t>
  </si>
  <si>
    <t>https://podminky.urs.cz/item/CS_URS_2025_02/997221873</t>
  </si>
  <si>
    <t>3,08</t>
  </si>
  <si>
    <t>59</t>
  </si>
  <si>
    <t>997221875</t>
  </si>
  <si>
    <t>Poplatek za uložení stavebního odpadu na recyklační skládce (skládkovné) asfaltového bez obsahu dehtu zatříděného do Katalogu odpadů pod kódem 17 03 02</t>
  </si>
  <si>
    <t>763379137</t>
  </si>
  <si>
    <t>https://podminky.urs.cz/item/CS_URS_2025_02/997221875</t>
  </si>
  <si>
    <t>2,212</t>
  </si>
  <si>
    <t>998</t>
  </si>
  <si>
    <t>Přesun hmot</t>
  </si>
  <si>
    <t>60</t>
  </si>
  <si>
    <t>998225111</t>
  </si>
  <si>
    <t>Přesun hmot pro komunikace s krytem z kameniva, monolitickým betonovým nebo živičným dopravní vzdálenost do 200 m jakékoliv délky objektu</t>
  </si>
  <si>
    <t>-739687088</t>
  </si>
  <si>
    <t>https://podminky.urs.cz/item/CS_URS_2025_02/998225111</t>
  </si>
  <si>
    <t>PSV</t>
  </si>
  <si>
    <t>Práce a dodávky PSV</t>
  </si>
  <si>
    <t>711</t>
  </si>
  <si>
    <t>Izolace proti vodě, vlhkosti a plynům</t>
  </si>
  <si>
    <t>61</t>
  </si>
  <si>
    <t>711161274</t>
  </si>
  <si>
    <t>Provedení izolace proti zemní vlhkosti nopovou fólií na ploše svislé S výška nopu do 20 mm</t>
  </si>
  <si>
    <t>-770089544</t>
  </si>
  <si>
    <t>https://podminky.urs.cz/item/CS_URS_2025_02/711161274</t>
  </si>
  <si>
    <t>28323010</t>
  </si>
  <si>
    <t>fólie profilovaná (nopová) drenážní HDPE s výškou nopů 20mm</t>
  </si>
  <si>
    <t>-562772008</t>
  </si>
  <si>
    <t>25*1,221 'Přepočtené koeficientem množství</t>
  </si>
  <si>
    <t>63</t>
  </si>
  <si>
    <t>998711101</t>
  </si>
  <si>
    <t>Přesun hmot pro izolace proti vodě, vlhkosti a plynům stanovený z hmotnosti přesunovaného materiálu vodorovná dopravní vzdálenost do 50 m základní v objektech výšky do 6 m</t>
  </si>
  <si>
    <t>1126326064</t>
  </si>
  <si>
    <t>https://podminky.urs.cz/item/CS_URS_2025_02/998711101</t>
  </si>
  <si>
    <t>VRN</t>
  </si>
  <si>
    <t>Vedlejší rozpočtové náklady</t>
  </si>
  <si>
    <t>VRN1</t>
  </si>
  <si>
    <t>Průzkumné, geodetické a projektové práce</t>
  </si>
  <si>
    <t>64</t>
  </si>
  <si>
    <t>012103000</t>
  </si>
  <si>
    <t>Geodetické práce před výstavbou</t>
  </si>
  <si>
    <t>nh</t>
  </si>
  <si>
    <t>1024</t>
  </si>
  <si>
    <t>951990354</t>
  </si>
  <si>
    <t>HZS Geodet</t>
  </si>
  <si>
    <t>65</t>
  </si>
  <si>
    <t>012203000</t>
  </si>
  <si>
    <t>Geometrický plán</t>
  </si>
  <si>
    <t>-1794749430</t>
  </si>
  <si>
    <t>66</t>
  </si>
  <si>
    <t>013254000</t>
  </si>
  <si>
    <t>Dokumentace skutečného provedení stavby - 3x paré</t>
  </si>
  <si>
    <t>780733400</t>
  </si>
  <si>
    <t>HZS technik odborný</t>
  </si>
  <si>
    <t>VRN3</t>
  </si>
  <si>
    <t>Zařízení staveniště</t>
  </si>
  <si>
    <t>67</t>
  </si>
  <si>
    <t>032903000</t>
  </si>
  <si>
    <t>Náklady na provoz a údržbu vybavení staveniště</t>
  </si>
  <si>
    <t>914326795</t>
  </si>
  <si>
    <t>68</t>
  </si>
  <si>
    <t>034103000</t>
  </si>
  <si>
    <t>Oplocení staveniště</t>
  </si>
  <si>
    <t>souhrn</t>
  </si>
  <si>
    <t>-169002621</t>
  </si>
  <si>
    <t>69</t>
  </si>
  <si>
    <t>034303000</t>
  </si>
  <si>
    <t>Dopravní značení na staveništi</t>
  </si>
  <si>
    <t>-638188825</t>
  </si>
  <si>
    <t>ocenit DIO, včetně nákladů na následné rozmístění značek</t>
  </si>
  <si>
    <t>70</t>
  </si>
  <si>
    <t>034503000</t>
  </si>
  <si>
    <t>Informační tabule na staveništi</t>
  </si>
  <si>
    <t>650263155</t>
  </si>
  <si>
    <t>VRN4</t>
  </si>
  <si>
    <t>Inženýrská činnost</t>
  </si>
  <si>
    <t>71</t>
  </si>
  <si>
    <t>043134000</t>
  </si>
  <si>
    <t>Zkoušky zatěžovací</t>
  </si>
  <si>
    <t>1907965460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</si>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</sst>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11101" TargetMode="External" /><Relationship Id="rId2" Type="http://schemas.openxmlformats.org/officeDocument/2006/relationships/hyperlink" Target="https://podminky.urs.cz/item/CS_URS_2025_02/113107123" TargetMode="External" /><Relationship Id="rId3" Type="http://schemas.openxmlformats.org/officeDocument/2006/relationships/hyperlink" Target="https://podminky.urs.cz/item/CS_URS_2025_02/113107143" TargetMode="External" /><Relationship Id="rId4" Type="http://schemas.openxmlformats.org/officeDocument/2006/relationships/hyperlink" Target="https://podminky.urs.cz/item/CS_URS_2025_02/121151123" TargetMode="External" /><Relationship Id="rId5" Type="http://schemas.openxmlformats.org/officeDocument/2006/relationships/hyperlink" Target="https://podminky.urs.cz/item/CS_URS_2025_02/122211101" TargetMode="External" /><Relationship Id="rId6" Type="http://schemas.openxmlformats.org/officeDocument/2006/relationships/hyperlink" Target="https://podminky.urs.cz/item/CS_URS_2025_02/122251103" TargetMode="External" /><Relationship Id="rId7" Type="http://schemas.openxmlformats.org/officeDocument/2006/relationships/hyperlink" Target="https://podminky.urs.cz/item/CS_URS_2025_02/122311101" TargetMode="External" /><Relationship Id="rId8" Type="http://schemas.openxmlformats.org/officeDocument/2006/relationships/hyperlink" Target="https://podminky.urs.cz/item/CS_URS_2025_02/122351103" TargetMode="External" /><Relationship Id="rId9" Type="http://schemas.openxmlformats.org/officeDocument/2006/relationships/hyperlink" Target="https://podminky.urs.cz/item/CS_URS_2025_02/132251104" TargetMode="External" /><Relationship Id="rId10" Type="http://schemas.openxmlformats.org/officeDocument/2006/relationships/hyperlink" Target="https://podminky.urs.cz/item/CS_URS_2025_02/162751137" TargetMode="External" /><Relationship Id="rId11" Type="http://schemas.openxmlformats.org/officeDocument/2006/relationships/hyperlink" Target="https://podminky.urs.cz/item/CS_URS_2025_02/162751139" TargetMode="External" /><Relationship Id="rId12" Type="http://schemas.openxmlformats.org/officeDocument/2006/relationships/hyperlink" Target="https://podminky.urs.cz/item/CS_URS_2025_02/167151112" TargetMode="External" /><Relationship Id="rId13" Type="http://schemas.openxmlformats.org/officeDocument/2006/relationships/hyperlink" Target="https://podminky.urs.cz/item/CS_URS_2025_02/171151112" TargetMode="External" /><Relationship Id="rId14" Type="http://schemas.openxmlformats.org/officeDocument/2006/relationships/hyperlink" Target="https://podminky.urs.cz/item/CS_URS_2025_02/171201231" TargetMode="External" /><Relationship Id="rId15" Type="http://schemas.openxmlformats.org/officeDocument/2006/relationships/hyperlink" Target="https://podminky.urs.cz/item/CS_URS_2025_02/171251201" TargetMode="External" /><Relationship Id="rId16" Type="http://schemas.openxmlformats.org/officeDocument/2006/relationships/hyperlink" Target="https://podminky.urs.cz/item/CS_URS_2025_02/174101101" TargetMode="External" /><Relationship Id="rId17" Type="http://schemas.openxmlformats.org/officeDocument/2006/relationships/hyperlink" Target="https://podminky.urs.cz/item/CS_URS_2025_02/175151101" TargetMode="External" /><Relationship Id="rId18" Type="http://schemas.openxmlformats.org/officeDocument/2006/relationships/hyperlink" Target="https://podminky.urs.cz/item/CS_URS_2025_02/181152302" TargetMode="External" /><Relationship Id="rId19" Type="http://schemas.openxmlformats.org/officeDocument/2006/relationships/hyperlink" Target="https://podminky.urs.cz/item/CS_URS_2025_02/181411131" TargetMode="External" /><Relationship Id="rId20" Type="http://schemas.openxmlformats.org/officeDocument/2006/relationships/hyperlink" Target="https://podminky.urs.cz/item/CS_URS_2025_02/182303111" TargetMode="External" /><Relationship Id="rId21" Type="http://schemas.openxmlformats.org/officeDocument/2006/relationships/hyperlink" Target="https://podminky.urs.cz/item/CS_URS_2025_02/212752102" TargetMode="External" /><Relationship Id="rId22" Type="http://schemas.openxmlformats.org/officeDocument/2006/relationships/hyperlink" Target="https://podminky.urs.cz/item/CS_URS_2025_02/339921132" TargetMode="External" /><Relationship Id="rId23" Type="http://schemas.openxmlformats.org/officeDocument/2006/relationships/hyperlink" Target="https://podminky.urs.cz/item/CS_URS_2025_02/451572111" TargetMode="External" /><Relationship Id="rId24" Type="http://schemas.openxmlformats.org/officeDocument/2006/relationships/hyperlink" Target="https://podminky.urs.cz/item/CS_URS_2025_02/564851111" TargetMode="External" /><Relationship Id="rId25" Type="http://schemas.openxmlformats.org/officeDocument/2006/relationships/hyperlink" Target="https://podminky.urs.cz/item/CS_URS_2025_02/565146121" TargetMode="External" /><Relationship Id="rId26" Type="http://schemas.openxmlformats.org/officeDocument/2006/relationships/hyperlink" Target="https://podminky.urs.cz/item/CS_URS_2025_02/573111112" TargetMode="External" /><Relationship Id="rId27" Type="http://schemas.openxmlformats.org/officeDocument/2006/relationships/hyperlink" Target="https://podminky.urs.cz/item/CS_URS_2025_02/573231107" TargetMode="External" /><Relationship Id="rId28" Type="http://schemas.openxmlformats.org/officeDocument/2006/relationships/hyperlink" Target="https://podminky.urs.cz/item/CS_URS_2025_02/577134141" TargetMode="External" /><Relationship Id="rId29" Type="http://schemas.openxmlformats.org/officeDocument/2006/relationships/hyperlink" Target="https://podminky.urs.cz/item/CS_URS_2025_02/871353121" TargetMode="External" /><Relationship Id="rId30" Type="http://schemas.openxmlformats.org/officeDocument/2006/relationships/hyperlink" Target="https://podminky.urs.cz/item/CS_URS_2025_02/892351111" TargetMode="External" /><Relationship Id="rId31" Type="http://schemas.openxmlformats.org/officeDocument/2006/relationships/hyperlink" Target="https://podminky.urs.cz/item/CS_URS_2025_02/899722112" TargetMode="External" /><Relationship Id="rId32" Type="http://schemas.openxmlformats.org/officeDocument/2006/relationships/hyperlink" Target="https://podminky.urs.cz/item/CS_URS_2025_02/916131213" TargetMode="External" /><Relationship Id="rId33" Type="http://schemas.openxmlformats.org/officeDocument/2006/relationships/hyperlink" Target="https://podminky.urs.cz/item/CS_URS_2025_02/916231213" TargetMode="External" /><Relationship Id="rId34" Type="http://schemas.openxmlformats.org/officeDocument/2006/relationships/hyperlink" Target="https://podminky.urs.cz/item/CS_URS_2025_02/919122122" TargetMode="External" /><Relationship Id="rId35" Type="http://schemas.openxmlformats.org/officeDocument/2006/relationships/hyperlink" Target="https://podminky.urs.cz/item/CS_URS_2025_02/919735113" TargetMode="External" /><Relationship Id="rId36" Type="http://schemas.openxmlformats.org/officeDocument/2006/relationships/hyperlink" Target="https://podminky.urs.cz/item/CS_URS_2025_02/935114211" TargetMode="External" /><Relationship Id="rId37" Type="http://schemas.openxmlformats.org/officeDocument/2006/relationships/hyperlink" Target="https://podminky.urs.cz/item/CS_URS_2025_02/935114213" TargetMode="External" /><Relationship Id="rId38" Type="http://schemas.openxmlformats.org/officeDocument/2006/relationships/hyperlink" Target="https://podminky.urs.cz/item/CS_URS_2025_02/935114214" TargetMode="External" /><Relationship Id="rId39" Type="http://schemas.openxmlformats.org/officeDocument/2006/relationships/hyperlink" Target="https://podminky.urs.cz/item/CS_URS_2025_02/935114215" TargetMode="External" /><Relationship Id="rId40" Type="http://schemas.openxmlformats.org/officeDocument/2006/relationships/hyperlink" Target="https://podminky.urs.cz/item/CS_URS_2025_02/962052211" TargetMode="External" /><Relationship Id="rId41" Type="http://schemas.openxmlformats.org/officeDocument/2006/relationships/hyperlink" Target="https://podminky.urs.cz/item/CS_URS_2025_02/997221571" TargetMode="External" /><Relationship Id="rId42" Type="http://schemas.openxmlformats.org/officeDocument/2006/relationships/hyperlink" Target="https://podminky.urs.cz/item/CS_URS_2025_02/997221579" TargetMode="External" /><Relationship Id="rId43" Type="http://schemas.openxmlformats.org/officeDocument/2006/relationships/hyperlink" Target="https://podminky.urs.cz/item/CS_URS_2025_02/997221612" TargetMode="External" /><Relationship Id="rId44" Type="http://schemas.openxmlformats.org/officeDocument/2006/relationships/hyperlink" Target="https://podminky.urs.cz/item/CS_URS_2025_02/997221862" TargetMode="External" /><Relationship Id="rId45" Type="http://schemas.openxmlformats.org/officeDocument/2006/relationships/hyperlink" Target="https://podminky.urs.cz/item/CS_URS_2025_02/997221873" TargetMode="External" /><Relationship Id="rId46" Type="http://schemas.openxmlformats.org/officeDocument/2006/relationships/hyperlink" Target="https://podminky.urs.cz/item/CS_URS_2025_02/997221875" TargetMode="External" /><Relationship Id="rId47" Type="http://schemas.openxmlformats.org/officeDocument/2006/relationships/hyperlink" Target="https://podminky.urs.cz/item/CS_URS_2025_02/998225111" TargetMode="External" /><Relationship Id="rId48" Type="http://schemas.openxmlformats.org/officeDocument/2006/relationships/hyperlink" Target="https://podminky.urs.cz/item/CS_URS_2025_02/711161274" TargetMode="External" /><Relationship Id="rId49" Type="http://schemas.openxmlformats.org/officeDocument/2006/relationships/hyperlink" Target="https://podminky.urs.cz/item/CS_URS_2025_02/998711101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25-09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příjezdové komunikace na pozemku 3065/1, Encovany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7. 7. 2025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obec Polepy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NE2D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NOKU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Komunikace'!J30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01 - Komunikace'!P95</f>
        <v>0</v>
      </c>
      <c r="AV55" s="122">
        <f>'SO 01 - Komunikace'!J33</f>
        <v>0</v>
      </c>
      <c r="AW55" s="122">
        <f>'SO 01 - Komunikace'!J34</f>
        <v>0</v>
      </c>
      <c r="AX55" s="122">
        <f>'SO 01 - Komunikace'!J35</f>
        <v>0</v>
      </c>
      <c r="AY55" s="122">
        <f>'SO 01 - Komunikace'!J36</f>
        <v>0</v>
      </c>
      <c r="AZ55" s="122">
        <f>'SO 01 - Komunikace'!F33</f>
        <v>0</v>
      </c>
      <c r="BA55" s="122">
        <f>'SO 01 - Komunikace'!F34</f>
        <v>0</v>
      </c>
      <c r="BB55" s="122">
        <f>'SO 01 - Komunikace'!F35</f>
        <v>0</v>
      </c>
      <c r="BC55" s="122">
        <f>'SO 01 - Komunikace'!F36</f>
        <v>0</v>
      </c>
      <c r="BD55" s="124">
        <f>'SO 01 - Komunikace'!F37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9fnkbobfJeT8el2eIQQ6nJ3sO2XwZI+MSVPuZL4bx78qk2HCzwVAiyD2hN5/TAmZKXb6XyjnAY8LgKMPL7bFjw==" hashValue="Qs1iPXfPB6WQsBXF1xbTy/3kYAcJQPcM2P/iFpgd2Vz5Cawxp53pdkcINFdBZ+73aOxjcezN7nc//f2l/6AJz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Komunik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</row>
    <row r="4" s="1" customFormat="1" ht="24.96" customHeight="1">
      <c r="B4" s="22"/>
      <c r="D4" s="128" t="s">
        <v>83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Rekonstrukce příjezdové komunikace na pozemku 3065/1, Encovany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84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85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7. 7. 2025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27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32</v>
      </c>
      <c r="F21" s="40"/>
      <c r="G21" s="40"/>
      <c r="H21" s="40"/>
      <c r="I21" s="130" t="s">
        <v>28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34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35</v>
      </c>
      <c r="F24" s="40"/>
      <c r="G24" s="40"/>
      <c r="H24" s="40"/>
      <c r="I24" s="130" t="s">
        <v>28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36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6"/>
      <c r="B27" s="137"/>
      <c r="C27" s="136"/>
      <c r="D27" s="136"/>
      <c r="E27" s="138" t="s">
        <v>37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38</v>
      </c>
      <c r="E30" s="40"/>
      <c r="F30" s="40"/>
      <c r="G30" s="40"/>
      <c r="H30" s="40"/>
      <c r="I30" s="40"/>
      <c r="J30" s="142">
        <f>ROUND(J95,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40</v>
      </c>
      <c r="G32" s="40"/>
      <c r="H32" s="40"/>
      <c r="I32" s="143" t="s">
        <v>39</v>
      </c>
      <c r="J32" s="143" t="s">
        <v>41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42</v>
      </c>
      <c r="E33" s="130" t="s">
        <v>43</v>
      </c>
      <c r="F33" s="145">
        <f>ROUND((SUM(BE95:BE297)),  2)</f>
        <v>0</v>
      </c>
      <c r="G33" s="40"/>
      <c r="H33" s="40"/>
      <c r="I33" s="146">
        <v>0.20999999999999999</v>
      </c>
      <c r="J33" s="145">
        <f>ROUND(((SUM(BE95:BE297))*I33),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44</v>
      </c>
      <c r="F34" s="145">
        <f>ROUND((SUM(BF95:BF297)),  2)</f>
        <v>0</v>
      </c>
      <c r="G34" s="40"/>
      <c r="H34" s="40"/>
      <c r="I34" s="146">
        <v>0.12</v>
      </c>
      <c r="J34" s="145">
        <f>ROUND(((SUM(BF95:BF297))*I34),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45</v>
      </c>
      <c r="F35" s="145">
        <f>ROUND((SUM(BG95:BG297)),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46</v>
      </c>
      <c r="F36" s="145">
        <f>ROUND((SUM(BH95:BH297)),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47</v>
      </c>
      <c r="F37" s="145">
        <f>ROUND((SUM(BI95:BI297)),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Rekonstrukce příjezdové komunikace na pozemku 3065/1, Encovany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Komunikace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7. 7. 2025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obec Polepy</v>
      </c>
      <c r="G54" s="42"/>
      <c r="H54" s="42"/>
      <c r="I54" s="34" t="s">
        <v>31</v>
      </c>
      <c r="J54" s="38" t="str">
        <f>E21</f>
        <v>NE2D Projekt s.r.o.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NOKU s.r.o.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70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3"/>
      <c r="C60" s="164"/>
      <c r="D60" s="165" t="s">
        <v>90</v>
      </c>
      <c r="E60" s="166"/>
      <c r="F60" s="166"/>
      <c r="G60" s="166"/>
      <c r="H60" s="166"/>
      <c r="I60" s="166"/>
      <c r="J60" s="167">
        <f>J96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91</v>
      </c>
      <c r="E61" s="172"/>
      <c r="F61" s="172"/>
      <c r="G61" s="172"/>
      <c r="H61" s="172"/>
      <c r="I61" s="172"/>
      <c r="J61" s="173">
        <f>J97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92</v>
      </c>
      <c r="E62" s="172"/>
      <c r="F62" s="172"/>
      <c r="G62" s="172"/>
      <c r="H62" s="172"/>
      <c r="I62" s="172"/>
      <c r="J62" s="173">
        <f>J169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93</v>
      </c>
      <c r="E63" s="172"/>
      <c r="F63" s="172"/>
      <c r="G63" s="172"/>
      <c r="H63" s="172"/>
      <c r="I63" s="172"/>
      <c r="J63" s="173">
        <f>J172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J177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95</v>
      </c>
      <c r="E65" s="172"/>
      <c r="F65" s="172"/>
      <c r="G65" s="172"/>
      <c r="H65" s="172"/>
      <c r="I65" s="172"/>
      <c r="J65" s="173">
        <f>J181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96</v>
      </c>
      <c r="E66" s="172"/>
      <c r="F66" s="172"/>
      <c r="G66" s="172"/>
      <c r="H66" s="172"/>
      <c r="I66" s="172"/>
      <c r="J66" s="173">
        <f>J206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97</v>
      </c>
      <c r="E67" s="172"/>
      <c r="F67" s="172"/>
      <c r="G67" s="172"/>
      <c r="H67" s="172"/>
      <c r="I67" s="172"/>
      <c r="J67" s="173">
        <f>J218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98</v>
      </c>
      <c r="E68" s="172"/>
      <c r="F68" s="172"/>
      <c r="G68" s="172"/>
      <c r="H68" s="172"/>
      <c r="I68" s="172"/>
      <c r="J68" s="173">
        <f>J251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99</v>
      </c>
      <c r="E69" s="172"/>
      <c r="F69" s="172"/>
      <c r="G69" s="172"/>
      <c r="H69" s="172"/>
      <c r="I69" s="172"/>
      <c r="J69" s="173">
        <f>J268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3"/>
      <c r="C70" s="164"/>
      <c r="D70" s="165" t="s">
        <v>100</v>
      </c>
      <c r="E70" s="166"/>
      <c r="F70" s="166"/>
      <c r="G70" s="166"/>
      <c r="H70" s="166"/>
      <c r="I70" s="166"/>
      <c r="J70" s="167">
        <f>J271</f>
        <v>0</v>
      </c>
      <c r="K70" s="164"/>
      <c r="L70" s="168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9"/>
      <c r="C71" s="170"/>
      <c r="D71" s="171" t="s">
        <v>101</v>
      </c>
      <c r="E71" s="172"/>
      <c r="F71" s="172"/>
      <c r="G71" s="172"/>
      <c r="H71" s="172"/>
      <c r="I71" s="172"/>
      <c r="J71" s="173">
        <f>J272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3"/>
      <c r="C72" s="164"/>
      <c r="D72" s="165" t="s">
        <v>102</v>
      </c>
      <c r="E72" s="166"/>
      <c r="F72" s="166"/>
      <c r="G72" s="166"/>
      <c r="H72" s="166"/>
      <c r="I72" s="166"/>
      <c r="J72" s="167">
        <f>J279</f>
        <v>0</v>
      </c>
      <c r="K72" s="164"/>
      <c r="L72" s="168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9"/>
      <c r="C73" s="170"/>
      <c r="D73" s="171" t="s">
        <v>103</v>
      </c>
      <c r="E73" s="172"/>
      <c r="F73" s="172"/>
      <c r="G73" s="172"/>
      <c r="H73" s="172"/>
      <c r="I73" s="172"/>
      <c r="J73" s="173">
        <f>J280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104</v>
      </c>
      <c r="E74" s="172"/>
      <c r="F74" s="172"/>
      <c r="G74" s="172"/>
      <c r="H74" s="172"/>
      <c r="I74" s="172"/>
      <c r="J74" s="173">
        <f>J288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105</v>
      </c>
      <c r="E75" s="172"/>
      <c r="F75" s="172"/>
      <c r="G75" s="172"/>
      <c r="H75" s="172"/>
      <c r="I75" s="172"/>
      <c r="J75" s="173">
        <f>J296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106</v>
      </c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58" t="str">
        <f>E7</f>
        <v>Rekonstrukce příjezdové komunikace na pozemku 3065/1, Encovany</v>
      </c>
      <c r="F85" s="34"/>
      <c r="G85" s="34"/>
      <c r="H85" s="34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84</v>
      </c>
      <c r="D86" s="42"/>
      <c r="E86" s="42"/>
      <c r="F86" s="42"/>
      <c r="G86" s="42"/>
      <c r="H86" s="42"/>
      <c r="I86" s="42"/>
      <c r="J86" s="42"/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SO 01 - Komunikace</v>
      </c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 xml:space="preserve"> </v>
      </c>
      <c r="G89" s="42"/>
      <c r="H89" s="42"/>
      <c r="I89" s="34" t="s">
        <v>23</v>
      </c>
      <c r="J89" s="74" t="str">
        <f>IF(J12="","",J12)</f>
        <v>7. 7. 2025</v>
      </c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>obec Polepy</v>
      </c>
      <c r="G91" s="42"/>
      <c r="H91" s="42"/>
      <c r="I91" s="34" t="s">
        <v>31</v>
      </c>
      <c r="J91" s="38" t="str">
        <f>E21</f>
        <v>NE2D Projekt s.r.o.</v>
      </c>
      <c r="K91" s="4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>NOKU s.r.o.</v>
      </c>
      <c r="K92" s="42"/>
      <c r="L92" s="132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2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5"/>
      <c r="B94" s="176"/>
      <c r="C94" s="177" t="s">
        <v>107</v>
      </c>
      <c r="D94" s="178" t="s">
        <v>57</v>
      </c>
      <c r="E94" s="178" t="s">
        <v>53</v>
      </c>
      <c r="F94" s="178" t="s">
        <v>54</v>
      </c>
      <c r="G94" s="178" t="s">
        <v>108</v>
      </c>
      <c r="H94" s="178" t="s">
        <v>109</v>
      </c>
      <c r="I94" s="178" t="s">
        <v>110</v>
      </c>
      <c r="J94" s="178" t="s">
        <v>88</v>
      </c>
      <c r="K94" s="179" t="s">
        <v>111</v>
      </c>
      <c r="L94" s="180"/>
      <c r="M94" s="94" t="s">
        <v>19</v>
      </c>
      <c r="N94" s="95" t="s">
        <v>42</v>
      </c>
      <c r="O94" s="95" t="s">
        <v>112</v>
      </c>
      <c r="P94" s="95" t="s">
        <v>113</v>
      </c>
      <c r="Q94" s="95" t="s">
        <v>114</v>
      </c>
      <c r="R94" s="95" t="s">
        <v>115</v>
      </c>
      <c r="S94" s="95" t="s">
        <v>116</v>
      </c>
      <c r="T94" s="96" t="s">
        <v>117</v>
      </c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</row>
    <row r="95" s="2" customFormat="1" ht="22.8" customHeight="1">
      <c r="A95" s="40"/>
      <c r="B95" s="41"/>
      <c r="C95" s="101" t="s">
        <v>118</v>
      </c>
      <c r="D95" s="42"/>
      <c r="E95" s="42"/>
      <c r="F95" s="42"/>
      <c r="G95" s="42"/>
      <c r="H95" s="42"/>
      <c r="I95" s="42"/>
      <c r="J95" s="181">
        <f>BK95</f>
        <v>0</v>
      </c>
      <c r="K95" s="42"/>
      <c r="L95" s="46"/>
      <c r="M95" s="97"/>
      <c r="N95" s="182"/>
      <c r="O95" s="98"/>
      <c r="P95" s="183">
        <f>P96+P271+P279</f>
        <v>0</v>
      </c>
      <c r="Q95" s="98"/>
      <c r="R95" s="183">
        <f>R96+R271+R279</f>
        <v>273.49648454999999</v>
      </c>
      <c r="S95" s="98"/>
      <c r="T95" s="184">
        <f>T96+T271+T279</f>
        <v>12.491999999999999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89</v>
      </c>
      <c r="BK95" s="185">
        <f>BK96+BK271+BK279</f>
        <v>0</v>
      </c>
    </row>
    <row r="96" s="12" customFormat="1" ht="25.92" customHeight="1">
      <c r="A96" s="12"/>
      <c r="B96" s="186"/>
      <c r="C96" s="187"/>
      <c r="D96" s="188" t="s">
        <v>71</v>
      </c>
      <c r="E96" s="189" t="s">
        <v>119</v>
      </c>
      <c r="F96" s="189" t="s">
        <v>120</v>
      </c>
      <c r="G96" s="187"/>
      <c r="H96" s="187"/>
      <c r="I96" s="190"/>
      <c r="J96" s="191">
        <f>BK96</f>
        <v>0</v>
      </c>
      <c r="K96" s="187"/>
      <c r="L96" s="192"/>
      <c r="M96" s="193"/>
      <c r="N96" s="194"/>
      <c r="O96" s="194"/>
      <c r="P96" s="195">
        <f>P97+P169+P172+P177+P181+P206+P218+P251+P268</f>
        <v>0</v>
      </c>
      <c r="Q96" s="194"/>
      <c r="R96" s="195">
        <f>R97+R169+R172+R177+R181+R206+R218+R251+R268</f>
        <v>273.47539330000001</v>
      </c>
      <c r="S96" s="194"/>
      <c r="T96" s="196">
        <f>T97+T169+T172+T177+T181+T206+T218+T251+T268</f>
        <v>12.491999999999999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7" t="s">
        <v>80</v>
      </c>
      <c r="AT96" s="198" t="s">
        <v>71</v>
      </c>
      <c r="AU96" s="198" t="s">
        <v>72</v>
      </c>
      <c r="AY96" s="197" t="s">
        <v>121</v>
      </c>
      <c r="BK96" s="199">
        <f>BK97+BK169+BK172+BK177+BK181+BK206+BK218+BK251+BK268</f>
        <v>0</v>
      </c>
    </row>
    <row r="97" s="12" customFormat="1" ht="22.8" customHeight="1">
      <c r="A97" s="12"/>
      <c r="B97" s="186"/>
      <c r="C97" s="187"/>
      <c r="D97" s="188" t="s">
        <v>71</v>
      </c>
      <c r="E97" s="200" t="s">
        <v>80</v>
      </c>
      <c r="F97" s="200" t="s">
        <v>122</v>
      </c>
      <c r="G97" s="187"/>
      <c r="H97" s="187"/>
      <c r="I97" s="190"/>
      <c r="J97" s="201">
        <f>BK97</f>
        <v>0</v>
      </c>
      <c r="K97" s="187"/>
      <c r="L97" s="192"/>
      <c r="M97" s="193"/>
      <c r="N97" s="194"/>
      <c r="O97" s="194"/>
      <c r="P97" s="195">
        <f>SUM(P98:P168)</f>
        <v>0</v>
      </c>
      <c r="Q97" s="194"/>
      <c r="R97" s="195">
        <f>SUM(R98:R168)</f>
        <v>147.60372000000001</v>
      </c>
      <c r="S97" s="194"/>
      <c r="T97" s="196">
        <f>SUM(T98:T168)</f>
        <v>5.2919999999999998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7" t="s">
        <v>80</v>
      </c>
      <c r="AT97" s="198" t="s">
        <v>71</v>
      </c>
      <c r="AU97" s="198" t="s">
        <v>80</v>
      </c>
      <c r="AY97" s="197" t="s">
        <v>121</v>
      </c>
      <c r="BK97" s="199">
        <f>SUM(BK98:BK168)</f>
        <v>0</v>
      </c>
    </row>
    <row r="98" s="2" customFormat="1" ht="24.15" customHeight="1">
      <c r="A98" s="40"/>
      <c r="B98" s="41"/>
      <c r="C98" s="202" t="s">
        <v>80</v>
      </c>
      <c r="D98" s="202" t="s">
        <v>123</v>
      </c>
      <c r="E98" s="203" t="s">
        <v>124</v>
      </c>
      <c r="F98" s="204" t="s">
        <v>125</v>
      </c>
      <c r="G98" s="205" t="s">
        <v>126</v>
      </c>
      <c r="H98" s="206">
        <v>10</v>
      </c>
      <c r="I98" s="207"/>
      <c r="J98" s="208">
        <f>ROUND(I98*H98,2)</f>
        <v>0</v>
      </c>
      <c r="K98" s="204" t="s">
        <v>127</v>
      </c>
      <c r="L98" s="46"/>
      <c r="M98" s="209" t="s">
        <v>19</v>
      </c>
      <c r="N98" s="210" t="s">
        <v>43</v>
      </c>
      <c r="O98" s="86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3" t="s">
        <v>128</v>
      </c>
      <c r="AT98" s="213" t="s">
        <v>123</v>
      </c>
      <c r="AU98" s="213" t="s">
        <v>82</v>
      </c>
      <c r="AY98" s="19" t="s">
        <v>121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9" t="s">
        <v>80</v>
      </c>
      <c r="BK98" s="214">
        <f>ROUND(I98*H98,2)</f>
        <v>0</v>
      </c>
      <c r="BL98" s="19" t="s">
        <v>128</v>
      </c>
      <c r="BM98" s="213" t="s">
        <v>129</v>
      </c>
    </row>
    <row r="99" s="2" customFormat="1">
      <c r="A99" s="40"/>
      <c r="B99" s="41"/>
      <c r="C99" s="42"/>
      <c r="D99" s="215" t="s">
        <v>130</v>
      </c>
      <c r="E99" s="42"/>
      <c r="F99" s="216" t="s">
        <v>131</v>
      </c>
      <c r="G99" s="42"/>
      <c r="H99" s="42"/>
      <c r="I99" s="217"/>
      <c r="J99" s="42"/>
      <c r="K99" s="42"/>
      <c r="L99" s="46"/>
      <c r="M99" s="218"/>
      <c r="N99" s="21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130</v>
      </c>
      <c r="AU99" s="19" t="s">
        <v>82</v>
      </c>
    </row>
    <row r="100" s="2" customFormat="1" ht="33" customHeight="1">
      <c r="A100" s="40"/>
      <c r="B100" s="41"/>
      <c r="C100" s="202" t="s">
        <v>82</v>
      </c>
      <c r="D100" s="202" t="s">
        <v>123</v>
      </c>
      <c r="E100" s="203" t="s">
        <v>132</v>
      </c>
      <c r="F100" s="204" t="s">
        <v>133</v>
      </c>
      <c r="G100" s="205" t="s">
        <v>126</v>
      </c>
      <c r="H100" s="206">
        <v>7</v>
      </c>
      <c r="I100" s="207"/>
      <c r="J100" s="208">
        <f>ROUND(I100*H100,2)</f>
        <v>0</v>
      </c>
      <c r="K100" s="204" t="s">
        <v>127</v>
      </c>
      <c r="L100" s="46"/>
      <c r="M100" s="209" t="s">
        <v>19</v>
      </c>
      <c r="N100" s="210" t="s">
        <v>43</v>
      </c>
      <c r="O100" s="86"/>
      <c r="P100" s="211">
        <f>O100*H100</f>
        <v>0</v>
      </c>
      <c r="Q100" s="211">
        <v>0</v>
      </c>
      <c r="R100" s="211">
        <f>Q100*H100</f>
        <v>0</v>
      </c>
      <c r="S100" s="211">
        <v>0.44</v>
      </c>
      <c r="T100" s="212">
        <f>S100*H100</f>
        <v>3.0800000000000001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3" t="s">
        <v>128</v>
      </c>
      <c r="AT100" s="213" t="s">
        <v>123</v>
      </c>
      <c r="AU100" s="213" t="s">
        <v>82</v>
      </c>
      <c r="AY100" s="19" t="s">
        <v>121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9" t="s">
        <v>80</v>
      </c>
      <c r="BK100" s="214">
        <f>ROUND(I100*H100,2)</f>
        <v>0</v>
      </c>
      <c r="BL100" s="19" t="s">
        <v>128</v>
      </c>
      <c r="BM100" s="213" t="s">
        <v>134</v>
      </c>
    </row>
    <row r="101" s="2" customFormat="1">
      <c r="A101" s="40"/>
      <c r="B101" s="41"/>
      <c r="C101" s="42"/>
      <c r="D101" s="215" t="s">
        <v>130</v>
      </c>
      <c r="E101" s="42"/>
      <c r="F101" s="216" t="s">
        <v>135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82</v>
      </c>
    </row>
    <row r="102" s="13" customFormat="1">
      <c r="A102" s="13"/>
      <c r="B102" s="220"/>
      <c r="C102" s="221"/>
      <c r="D102" s="222" t="s">
        <v>136</v>
      </c>
      <c r="E102" s="223" t="s">
        <v>19</v>
      </c>
      <c r="F102" s="224" t="s">
        <v>137</v>
      </c>
      <c r="G102" s="221"/>
      <c r="H102" s="223" t="s">
        <v>19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136</v>
      </c>
      <c r="AU102" s="230" t="s">
        <v>82</v>
      </c>
      <c r="AV102" s="13" t="s">
        <v>80</v>
      </c>
      <c r="AW102" s="13" t="s">
        <v>33</v>
      </c>
      <c r="AX102" s="13" t="s">
        <v>72</v>
      </c>
      <c r="AY102" s="230" t="s">
        <v>121</v>
      </c>
    </row>
    <row r="103" s="14" customFormat="1">
      <c r="A103" s="14"/>
      <c r="B103" s="231"/>
      <c r="C103" s="232"/>
      <c r="D103" s="222" t="s">
        <v>136</v>
      </c>
      <c r="E103" s="233" t="s">
        <v>19</v>
      </c>
      <c r="F103" s="234" t="s">
        <v>138</v>
      </c>
      <c r="G103" s="232"/>
      <c r="H103" s="235">
        <v>7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136</v>
      </c>
      <c r="AU103" s="241" t="s">
        <v>82</v>
      </c>
      <c r="AV103" s="14" t="s">
        <v>82</v>
      </c>
      <c r="AW103" s="14" t="s">
        <v>33</v>
      </c>
      <c r="AX103" s="14" t="s">
        <v>80</v>
      </c>
      <c r="AY103" s="241" t="s">
        <v>121</v>
      </c>
    </row>
    <row r="104" s="2" customFormat="1" ht="24.15" customHeight="1">
      <c r="A104" s="40"/>
      <c r="B104" s="41"/>
      <c r="C104" s="202" t="s">
        <v>139</v>
      </c>
      <c r="D104" s="202" t="s">
        <v>123</v>
      </c>
      <c r="E104" s="203" t="s">
        <v>140</v>
      </c>
      <c r="F104" s="204" t="s">
        <v>141</v>
      </c>
      <c r="G104" s="205" t="s">
        <v>126</v>
      </c>
      <c r="H104" s="206">
        <v>7</v>
      </c>
      <c r="I104" s="207"/>
      <c r="J104" s="208">
        <f>ROUND(I104*H104,2)</f>
        <v>0</v>
      </c>
      <c r="K104" s="204" t="s">
        <v>127</v>
      </c>
      <c r="L104" s="46"/>
      <c r="M104" s="209" t="s">
        <v>19</v>
      </c>
      <c r="N104" s="210" t="s">
        <v>43</v>
      </c>
      <c r="O104" s="86"/>
      <c r="P104" s="211">
        <f>O104*H104</f>
        <v>0</v>
      </c>
      <c r="Q104" s="211">
        <v>0</v>
      </c>
      <c r="R104" s="211">
        <f>Q104*H104</f>
        <v>0</v>
      </c>
      <c r="S104" s="211">
        <v>0.316</v>
      </c>
      <c r="T104" s="212">
        <f>S104*H104</f>
        <v>2.2120000000000002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3" t="s">
        <v>128</v>
      </c>
      <c r="AT104" s="213" t="s">
        <v>123</v>
      </c>
      <c r="AU104" s="213" t="s">
        <v>82</v>
      </c>
      <c r="AY104" s="19" t="s">
        <v>121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9" t="s">
        <v>80</v>
      </c>
      <c r="BK104" s="214">
        <f>ROUND(I104*H104,2)</f>
        <v>0</v>
      </c>
      <c r="BL104" s="19" t="s">
        <v>128</v>
      </c>
      <c r="BM104" s="213" t="s">
        <v>142</v>
      </c>
    </row>
    <row r="105" s="2" customFormat="1">
      <c r="A105" s="40"/>
      <c r="B105" s="41"/>
      <c r="C105" s="42"/>
      <c r="D105" s="215" t="s">
        <v>130</v>
      </c>
      <c r="E105" s="42"/>
      <c r="F105" s="216" t="s">
        <v>143</v>
      </c>
      <c r="G105" s="42"/>
      <c r="H105" s="42"/>
      <c r="I105" s="217"/>
      <c r="J105" s="42"/>
      <c r="K105" s="42"/>
      <c r="L105" s="46"/>
      <c r="M105" s="218"/>
      <c r="N105" s="21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82</v>
      </c>
    </row>
    <row r="106" s="13" customFormat="1">
      <c r="A106" s="13"/>
      <c r="B106" s="220"/>
      <c r="C106" s="221"/>
      <c r="D106" s="222" t="s">
        <v>136</v>
      </c>
      <c r="E106" s="223" t="s">
        <v>19</v>
      </c>
      <c r="F106" s="224" t="s">
        <v>137</v>
      </c>
      <c r="G106" s="221"/>
      <c r="H106" s="223" t="s">
        <v>19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136</v>
      </c>
      <c r="AU106" s="230" t="s">
        <v>82</v>
      </c>
      <c r="AV106" s="13" t="s">
        <v>80</v>
      </c>
      <c r="AW106" s="13" t="s">
        <v>33</v>
      </c>
      <c r="AX106" s="13" t="s">
        <v>72</v>
      </c>
      <c r="AY106" s="230" t="s">
        <v>121</v>
      </c>
    </row>
    <row r="107" s="14" customFormat="1">
      <c r="A107" s="14"/>
      <c r="B107" s="231"/>
      <c r="C107" s="232"/>
      <c r="D107" s="222" t="s">
        <v>136</v>
      </c>
      <c r="E107" s="233" t="s">
        <v>19</v>
      </c>
      <c r="F107" s="234" t="s">
        <v>138</v>
      </c>
      <c r="G107" s="232"/>
      <c r="H107" s="235">
        <v>7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1" t="s">
        <v>136</v>
      </c>
      <c r="AU107" s="241" t="s">
        <v>82</v>
      </c>
      <c r="AV107" s="14" t="s">
        <v>82</v>
      </c>
      <c r="AW107" s="14" t="s">
        <v>33</v>
      </c>
      <c r="AX107" s="14" t="s">
        <v>80</v>
      </c>
      <c r="AY107" s="241" t="s">
        <v>121</v>
      </c>
    </row>
    <row r="108" s="2" customFormat="1" ht="16.5" customHeight="1">
      <c r="A108" s="40"/>
      <c r="B108" s="41"/>
      <c r="C108" s="202" t="s">
        <v>128</v>
      </c>
      <c r="D108" s="202" t="s">
        <v>123</v>
      </c>
      <c r="E108" s="203" t="s">
        <v>144</v>
      </c>
      <c r="F108" s="204" t="s">
        <v>145</v>
      </c>
      <c r="G108" s="205" t="s">
        <v>126</v>
      </c>
      <c r="H108" s="206">
        <v>671</v>
      </c>
      <c r="I108" s="207"/>
      <c r="J108" s="208">
        <f>ROUND(I108*H108,2)</f>
        <v>0</v>
      </c>
      <c r="K108" s="204" t="s">
        <v>127</v>
      </c>
      <c r="L108" s="46"/>
      <c r="M108" s="209" t="s">
        <v>19</v>
      </c>
      <c r="N108" s="210" t="s">
        <v>43</v>
      </c>
      <c r="O108" s="86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3" t="s">
        <v>128</v>
      </c>
      <c r="AT108" s="213" t="s">
        <v>123</v>
      </c>
      <c r="AU108" s="213" t="s">
        <v>82</v>
      </c>
      <c r="AY108" s="19" t="s">
        <v>121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9" t="s">
        <v>80</v>
      </c>
      <c r="BK108" s="214">
        <f>ROUND(I108*H108,2)</f>
        <v>0</v>
      </c>
      <c r="BL108" s="19" t="s">
        <v>128</v>
      </c>
      <c r="BM108" s="213" t="s">
        <v>146</v>
      </c>
    </row>
    <row r="109" s="2" customFormat="1">
      <c r="A109" s="40"/>
      <c r="B109" s="41"/>
      <c r="C109" s="42"/>
      <c r="D109" s="215" t="s">
        <v>130</v>
      </c>
      <c r="E109" s="42"/>
      <c r="F109" s="216" t="s">
        <v>147</v>
      </c>
      <c r="G109" s="42"/>
      <c r="H109" s="42"/>
      <c r="I109" s="217"/>
      <c r="J109" s="42"/>
      <c r="K109" s="42"/>
      <c r="L109" s="46"/>
      <c r="M109" s="218"/>
      <c r="N109" s="21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82</v>
      </c>
    </row>
    <row r="110" s="2" customFormat="1" ht="16.5" customHeight="1">
      <c r="A110" s="40"/>
      <c r="B110" s="41"/>
      <c r="C110" s="202" t="s">
        <v>148</v>
      </c>
      <c r="D110" s="202" t="s">
        <v>123</v>
      </c>
      <c r="E110" s="203" t="s">
        <v>149</v>
      </c>
      <c r="F110" s="204" t="s">
        <v>150</v>
      </c>
      <c r="G110" s="205" t="s">
        <v>151</v>
      </c>
      <c r="H110" s="206">
        <v>77.5</v>
      </c>
      <c r="I110" s="207"/>
      <c r="J110" s="208">
        <f>ROUND(I110*H110,2)</f>
        <v>0</v>
      </c>
      <c r="K110" s="204" t="s">
        <v>127</v>
      </c>
      <c r="L110" s="46"/>
      <c r="M110" s="209" t="s">
        <v>19</v>
      </c>
      <c r="N110" s="210" t="s">
        <v>43</v>
      </c>
      <c r="O110" s="8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128</v>
      </c>
      <c r="AT110" s="213" t="s">
        <v>123</v>
      </c>
      <c r="AU110" s="213" t="s">
        <v>82</v>
      </c>
      <c r="AY110" s="19" t="s">
        <v>121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80</v>
      </c>
      <c r="BK110" s="214">
        <f>ROUND(I110*H110,2)</f>
        <v>0</v>
      </c>
      <c r="BL110" s="19" t="s">
        <v>128</v>
      </c>
      <c r="BM110" s="213" t="s">
        <v>152</v>
      </c>
    </row>
    <row r="111" s="2" customFormat="1">
      <c r="A111" s="40"/>
      <c r="B111" s="41"/>
      <c r="C111" s="42"/>
      <c r="D111" s="215" t="s">
        <v>130</v>
      </c>
      <c r="E111" s="42"/>
      <c r="F111" s="216" t="s">
        <v>153</v>
      </c>
      <c r="G111" s="42"/>
      <c r="H111" s="42"/>
      <c r="I111" s="217"/>
      <c r="J111" s="42"/>
      <c r="K111" s="42"/>
      <c r="L111" s="46"/>
      <c r="M111" s="218"/>
      <c r="N111" s="21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130</v>
      </c>
      <c r="AU111" s="19" t="s">
        <v>82</v>
      </c>
    </row>
    <row r="112" s="2" customFormat="1" ht="21.75" customHeight="1">
      <c r="A112" s="40"/>
      <c r="B112" s="41"/>
      <c r="C112" s="202" t="s">
        <v>154</v>
      </c>
      <c r="D112" s="202" t="s">
        <v>123</v>
      </c>
      <c r="E112" s="203" t="s">
        <v>155</v>
      </c>
      <c r="F112" s="204" t="s">
        <v>156</v>
      </c>
      <c r="G112" s="205" t="s">
        <v>151</v>
      </c>
      <c r="H112" s="206">
        <v>77.5</v>
      </c>
      <c r="I112" s="207"/>
      <c r="J112" s="208">
        <f>ROUND(I112*H112,2)</f>
        <v>0</v>
      </c>
      <c r="K112" s="204" t="s">
        <v>127</v>
      </c>
      <c r="L112" s="46"/>
      <c r="M112" s="209" t="s">
        <v>19</v>
      </c>
      <c r="N112" s="210" t="s">
        <v>43</v>
      </c>
      <c r="O112" s="86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3" t="s">
        <v>128</v>
      </c>
      <c r="AT112" s="213" t="s">
        <v>123</v>
      </c>
      <c r="AU112" s="213" t="s">
        <v>82</v>
      </c>
      <c r="AY112" s="19" t="s">
        <v>121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80</v>
      </c>
      <c r="BK112" s="214">
        <f>ROUND(I112*H112,2)</f>
        <v>0</v>
      </c>
      <c r="BL112" s="19" t="s">
        <v>128</v>
      </c>
      <c r="BM112" s="213" t="s">
        <v>157</v>
      </c>
    </row>
    <row r="113" s="2" customFormat="1">
      <c r="A113" s="40"/>
      <c r="B113" s="41"/>
      <c r="C113" s="42"/>
      <c r="D113" s="215" t="s">
        <v>130</v>
      </c>
      <c r="E113" s="42"/>
      <c r="F113" s="216" t="s">
        <v>158</v>
      </c>
      <c r="G113" s="42"/>
      <c r="H113" s="42"/>
      <c r="I113" s="217"/>
      <c r="J113" s="42"/>
      <c r="K113" s="42"/>
      <c r="L113" s="46"/>
      <c r="M113" s="218"/>
      <c r="N113" s="21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82</v>
      </c>
    </row>
    <row r="114" s="2" customFormat="1" ht="16.5" customHeight="1">
      <c r="A114" s="40"/>
      <c r="B114" s="41"/>
      <c r="C114" s="202" t="s">
        <v>138</v>
      </c>
      <c r="D114" s="202" t="s">
        <v>123</v>
      </c>
      <c r="E114" s="203" t="s">
        <v>159</v>
      </c>
      <c r="F114" s="204" t="s">
        <v>160</v>
      </c>
      <c r="G114" s="205" t="s">
        <v>151</v>
      </c>
      <c r="H114" s="206">
        <v>77.5</v>
      </c>
      <c r="I114" s="207"/>
      <c r="J114" s="208">
        <f>ROUND(I114*H114,2)</f>
        <v>0</v>
      </c>
      <c r="K114" s="204" t="s">
        <v>127</v>
      </c>
      <c r="L114" s="46"/>
      <c r="M114" s="209" t="s">
        <v>19</v>
      </c>
      <c r="N114" s="210" t="s">
        <v>43</v>
      </c>
      <c r="O114" s="86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3" t="s">
        <v>128</v>
      </c>
      <c r="AT114" s="213" t="s">
        <v>123</v>
      </c>
      <c r="AU114" s="213" t="s">
        <v>82</v>
      </c>
      <c r="AY114" s="19" t="s">
        <v>121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9" t="s">
        <v>80</v>
      </c>
      <c r="BK114" s="214">
        <f>ROUND(I114*H114,2)</f>
        <v>0</v>
      </c>
      <c r="BL114" s="19" t="s">
        <v>128</v>
      </c>
      <c r="BM114" s="213" t="s">
        <v>161</v>
      </c>
    </row>
    <row r="115" s="2" customFormat="1">
      <c r="A115" s="40"/>
      <c r="B115" s="41"/>
      <c r="C115" s="42"/>
      <c r="D115" s="215" t="s">
        <v>130</v>
      </c>
      <c r="E115" s="42"/>
      <c r="F115" s="216" t="s">
        <v>162</v>
      </c>
      <c r="G115" s="42"/>
      <c r="H115" s="42"/>
      <c r="I115" s="217"/>
      <c r="J115" s="42"/>
      <c r="K115" s="42"/>
      <c r="L115" s="46"/>
      <c r="M115" s="218"/>
      <c r="N115" s="21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82</v>
      </c>
    </row>
    <row r="116" s="2" customFormat="1" ht="21.75" customHeight="1">
      <c r="A116" s="40"/>
      <c r="B116" s="41"/>
      <c r="C116" s="202" t="s">
        <v>163</v>
      </c>
      <c r="D116" s="202" t="s">
        <v>123</v>
      </c>
      <c r="E116" s="203" t="s">
        <v>164</v>
      </c>
      <c r="F116" s="204" t="s">
        <v>165</v>
      </c>
      <c r="G116" s="205" t="s">
        <v>151</v>
      </c>
      <c r="H116" s="206">
        <v>77.5</v>
      </c>
      <c r="I116" s="207"/>
      <c r="J116" s="208">
        <f>ROUND(I116*H116,2)</f>
        <v>0</v>
      </c>
      <c r="K116" s="204" t="s">
        <v>127</v>
      </c>
      <c r="L116" s="46"/>
      <c r="M116" s="209" t="s">
        <v>19</v>
      </c>
      <c r="N116" s="210" t="s">
        <v>43</v>
      </c>
      <c r="O116" s="86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3" t="s">
        <v>128</v>
      </c>
      <c r="AT116" s="213" t="s">
        <v>123</v>
      </c>
      <c r="AU116" s="213" t="s">
        <v>82</v>
      </c>
      <c r="AY116" s="19" t="s">
        <v>121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9" t="s">
        <v>80</v>
      </c>
      <c r="BK116" s="214">
        <f>ROUND(I116*H116,2)</f>
        <v>0</v>
      </c>
      <c r="BL116" s="19" t="s">
        <v>128</v>
      </c>
      <c r="BM116" s="213" t="s">
        <v>166</v>
      </c>
    </row>
    <row r="117" s="2" customFormat="1">
      <c r="A117" s="40"/>
      <c r="B117" s="41"/>
      <c r="C117" s="42"/>
      <c r="D117" s="215" t="s">
        <v>130</v>
      </c>
      <c r="E117" s="42"/>
      <c r="F117" s="216" t="s">
        <v>167</v>
      </c>
      <c r="G117" s="42"/>
      <c r="H117" s="42"/>
      <c r="I117" s="217"/>
      <c r="J117" s="42"/>
      <c r="K117" s="42"/>
      <c r="L117" s="46"/>
      <c r="M117" s="218"/>
      <c r="N117" s="21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130</v>
      </c>
      <c r="AU117" s="19" t="s">
        <v>82</v>
      </c>
    </row>
    <row r="118" s="2" customFormat="1" ht="24.15" customHeight="1">
      <c r="A118" s="40"/>
      <c r="B118" s="41"/>
      <c r="C118" s="202" t="s">
        <v>168</v>
      </c>
      <c r="D118" s="202" t="s">
        <v>123</v>
      </c>
      <c r="E118" s="203" t="s">
        <v>169</v>
      </c>
      <c r="F118" s="204" t="s">
        <v>170</v>
      </c>
      <c r="G118" s="205" t="s">
        <v>151</v>
      </c>
      <c r="H118" s="206">
        <v>104.40000000000001</v>
      </c>
      <c r="I118" s="207"/>
      <c r="J118" s="208">
        <f>ROUND(I118*H118,2)</f>
        <v>0</v>
      </c>
      <c r="K118" s="204" t="s">
        <v>127</v>
      </c>
      <c r="L118" s="46"/>
      <c r="M118" s="209" t="s">
        <v>19</v>
      </c>
      <c r="N118" s="210" t="s">
        <v>43</v>
      </c>
      <c r="O118" s="86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3" t="s">
        <v>128</v>
      </c>
      <c r="AT118" s="213" t="s">
        <v>123</v>
      </c>
      <c r="AU118" s="213" t="s">
        <v>82</v>
      </c>
      <c r="AY118" s="19" t="s">
        <v>121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9" t="s">
        <v>80</v>
      </c>
      <c r="BK118" s="214">
        <f>ROUND(I118*H118,2)</f>
        <v>0</v>
      </c>
      <c r="BL118" s="19" t="s">
        <v>128</v>
      </c>
      <c r="BM118" s="213" t="s">
        <v>171</v>
      </c>
    </row>
    <row r="119" s="2" customFormat="1">
      <c r="A119" s="40"/>
      <c r="B119" s="41"/>
      <c r="C119" s="42"/>
      <c r="D119" s="215" t="s">
        <v>130</v>
      </c>
      <c r="E119" s="42"/>
      <c r="F119" s="216" t="s">
        <v>172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130</v>
      </c>
      <c r="AU119" s="19" t="s">
        <v>82</v>
      </c>
    </row>
    <row r="120" s="14" customFormat="1">
      <c r="A120" s="14"/>
      <c r="B120" s="231"/>
      <c r="C120" s="232"/>
      <c r="D120" s="222" t="s">
        <v>136</v>
      </c>
      <c r="E120" s="233" t="s">
        <v>19</v>
      </c>
      <c r="F120" s="234" t="s">
        <v>173</v>
      </c>
      <c r="G120" s="232"/>
      <c r="H120" s="235">
        <v>104.40000000000001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136</v>
      </c>
      <c r="AU120" s="241" t="s">
        <v>82</v>
      </c>
      <c r="AV120" s="14" t="s">
        <v>82</v>
      </c>
      <c r="AW120" s="14" t="s">
        <v>33</v>
      </c>
      <c r="AX120" s="14" t="s">
        <v>80</v>
      </c>
      <c r="AY120" s="241" t="s">
        <v>121</v>
      </c>
    </row>
    <row r="121" s="2" customFormat="1" ht="37.8" customHeight="1">
      <c r="A121" s="40"/>
      <c r="B121" s="41"/>
      <c r="C121" s="202" t="s">
        <v>174</v>
      </c>
      <c r="D121" s="202" t="s">
        <v>123</v>
      </c>
      <c r="E121" s="203" t="s">
        <v>175</v>
      </c>
      <c r="F121" s="204" t="s">
        <v>176</v>
      </c>
      <c r="G121" s="205" t="s">
        <v>151</v>
      </c>
      <c r="H121" s="206">
        <v>482.48000000000002</v>
      </c>
      <c r="I121" s="207"/>
      <c r="J121" s="208">
        <f>ROUND(I121*H121,2)</f>
        <v>0</v>
      </c>
      <c r="K121" s="204" t="s">
        <v>127</v>
      </c>
      <c r="L121" s="46"/>
      <c r="M121" s="209" t="s">
        <v>19</v>
      </c>
      <c r="N121" s="210" t="s">
        <v>43</v>
      </c>
      <c r="O121" s="86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3" t="s">
        <v>128</v>
      </c>
      <c r="AT121" s="213" t="s">
        <v>123</v>
      </c>
      <c r="AU121" s="213" t="s">
        <v>82</v>
      </c>
      <c r="AY121" s="19" t="s">
        <v>121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9" t="s">
        <v>80</v>
      </c>
      <c r="BK121" s="214">
        <f>ROUND(I121*H121,2)</f>
        <v>0</v>
      </c>
      <c r="BL121" s="19" t="s">
        <v>128</v>
      </c>
      <c r="BM121" s="213" t="s">
        <v>177</v>
      </c>
    </row>
    <row r="122" s="2" customFormat="1">
      <c r="A122" s="40"/>
      <c r="B122" s="41"/>
      <c r="C122" s="42"/>
      <c r="D122" s="215" t="s">
        <v>130</v>
      </c>
      <c r="E122" s="42"/>
      <c r="F122" s="216" t="s">
        <v>178</v>
      </c>
      <c r="G122" s="42"/>
      <c r="H122" s="42"/>
      <c r="I122" s="217"/>
      <c r="J122" s="42"/>
      <c r="K122" s="42"/>
      <c r="L122" s="46"/>
      <c r="M122" s="218"/>
      <c r="N122" s="21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130</v>
      </c>
      <c r="AU122" s="19" t="s">
        <v>82</v>
      </c>
    </row>
    <row r="123" s="14" customFormat="1">
      <c r="A123" s="14"/>
      <c r="B123" s="231"/>
      <c r="C123" s="232"/>
      <c r="D123" s="222" t="s">
        <v>136</v>
      </c>
      <c r="E123" s="233" t="s">
        <v>19</v>
      </c>
      <c r="F123" s="234" t="s">
        <v>179</v>
      </c>
      <c r="G123" s="232"/>
      <c r="H123" s="235">
        <v>134.19999999999999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1" t="s">
        <v>136</v>
      </c>
      <c r="AU123" s="241" t="s">
        <v>82</v>
      </c>
      <c r="AV123" s="14" t="s">
        <v>82</v>
      </c>
      <c r="AW123" s="14" t="s">
        <v>33</v>
      </c>
      <c r="AX123" s="14" t="s">
        <v>72</v>
      </c>
      <c r="AY123" s="241" t="s">
        <v>121</v>
      </c>
    </row>
    <row r="124" s="14" customFormat="1">
      <c r="A124" s="14"/>
      <c r="B124" s="231"/>
      <c r="C124" s="232"/>
      <c r="D124" s="222" t="s">
        <v>136</v>
      </c>
      <c r="E124" s="233" t="s">
        <v>19</v>
      </c>
      <c r="F124" s="234" t="s">
        <v>180</v>
      </c>
      <c r="G124" s="232"/>
      <c r="H124" s="235">
        <v>310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136</v>
      </c>
      <c r="AU124" s="241" t="s">
        <v>82</v>
      </c>
      <c r="AV124" s="14" t="s">
        <v>82</v>
      </c>
      <c r="AW124" s="14" t="s">
        <v>33</v>
      </c>
      <c r="AX124" s="14" t="s">
        <v>72</v>
      </c>
      <c r="AY124" s="241" t="s">
        <v>121</v>
      </c>
    </row>
    <row r="125" s="14" customFormat="1">
      <c r="A125" s="14"/>
      <c r="B125" s="231"/>
      <c r="C125" s="232"/>
      <c r="D125" s="222" t="s">
        <v>136</v>
      </c>
      <c r="E125" s="233" t="s">
        <v>19</v>
      </c>
      <c r="F125" s="234" t="s">
        <v>181</v>
      </c>
      <c r="G125" s="232"/>
      <c r="H125" s="235">
        <v>104.40000000000001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136</v>
      </c>
      <c r="AU125" s="241" t="s">
        <v>82</v>
      </c>
      <c r="AV125" s="14" t="s">
        <v>82</v>
      </c>
      <c r="AW125" s="14" t="s">
        <v>33</v>
      </c>
      <c r="AX125" s="14" t="s">
        <v>72</v>
      </c>
      <c r="AY125" s="241" t="s">
        <v>121</v>
      </c>
    </row>
    <row r="126" s="14" customFormat="1">
      <c r="A126" s="14"/>
      <c r="B126" s="231"/>
      <c r="C126" s="232"/>
      <c r="D126" s="222" t="s">
        <v>136</v>
      </c>
      <c r="E126" s="233" t="s">
        <v>19</v>
      </c>
      <c r="F126" s="234" t="s">
        <v>182</v>
      </c>
      <c r="G126" s="232"/>
      <c r="H126" s="235">
        <v>-66.120000000000005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136</v>
      </c>
      <c r="AU126" s="241" t="s">
        <v>82</v>
      </c>
      <c r="AV126" s="14" t="s">
        <v>82</v>
      </c>
      <c r="AW126" s="14" t="s">
        <v>33</v>
      </c>
      <c r="AX126" s="14" t="s">
        <v>72</v>
      </c>
      <c r="AY126" s="241" t="s">
        <v>121</v>
      </c>
    </row>
    <row r="127" s="15" customFormat="1">
      <c r="A127" s="15"/>
      <c r="B127" s="242"/>
      <c r="C127" s="243"/>
      <c r="D127" s="222" t="s">
        <v>136</v>
      </c>
      <c r="E127" s="244" t="s">
        <v>19</v>
      </c>
      <c r="F127" s="245" t="s">
        <v>183</v>
      </c>
      <c r="G127" s="243"/>
      <c r="H127" s="246">
        <v>482.48000000000002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2" t="s">
        <v>136</v>
      </c>
      <c r="AU127" s="252" t="s">
        <v>82</v>
      </c>
      <c r="AV127" s="15" t="s">
        <v>128</v>
      </c>
      <c r="AW127" s="15" t="s">
        <v>33</v>
      </c>
      <c r="AX127" s="15" t="s">
        <v>80</v>
      </c>
      <c r="AY127" s="252" t="s">
        <v>121</v>
      </c>
    </row>
    <row r="128" s="2" customFormat="1" ht="37.8" customHeight="1">
      <c r="A128" s="40"/>
      <c r="B128" s="41"/>
      <c r="C128" s="202" t="s">
        <v>184</v>
      </c>
      <c r="D128" s="202" t="s">
        <v>123</v>
      </c>
      <c r="E128" s="203" t="s">
        <v>185</v>
      </c>
      <c r="F128" s="204" t="s">
        <v>186</v>
      </c>
      <c r="G128" s="205" t="s">
        <v>151</v>
      </c>
      <c r="H128" s="206">
        <v>19299.200000000001</v>
      </c>
      <c r="I128" s="207"/>
      <c r="J128" s="208">
        <f>ROUND(I128*H128,2)</f>
        <v>0</v>
      </c>
      <c r="K128" s="204" t="s">
        <v>127</v>
      </c>
      <c r="L128" s="46"/>
      <c r="M128" s="209" t="s">
        <v>19</v>
      </c>
      <c r="N128" s="210" t="s">
        <v>43</v>
      </c>
      <c r="O128" s="86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3" t="s">
        <v>128</v>
      </c>
      <c r="AT128" s="213" t="s">
        <v>123</v>
      </c>
      <c r="AU128" s="213" t="s">
        <v>82</v>
      </c>
      <c r="AY128" s="19" t="s">
        <v>121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9" t="s">
        <v>80</v>
      </c>
      <c r="BK128" s="214">
        <f>ROUND(I128*H128,2)</f>
        <v>0</v>
      </c>
      <c r="BL128" s="19" t="s">
        <v>128</v>
      </c>
      <c r="BM128" s="213" t="s">
        <v>187</v>
      </c>
    </row>
    <row r="129" s="2" customFormat="1">
      <c r="A129" s="40"/>
      <c r="B129" s="41"/>
      <c r="C129" s="42"/>
      <c r="D129" s="215" t="s">
        <v>130</v>
      </c>
      <c r="E129" s="42"/>
      <c r="F129" s="216" t="s">
        <v>188</v>
      </c>
      <c r="G129" s="42"/>
      <c r="H129" s="42"/>
      <c r="I129" s="217"/>
      <c r="J129" s="42"/>
      <c r="K129" s="42"/>
      <c r="L129" s="46"/>
      <c r="M129" s="218"/>
      <c r="N129" s="21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130</v>
      </c>
      <c r="AU129" s="19" t="s">
        <v>82</v>
      </c>
    </row>
    <row r="130" s="14" customFormat="1">
      <c r="A130" s="14"/>
      <c r="B130" s="231"/>
      <c r="C130" s="232"/>
      <c r="D130" s="222" t="s">
        <v>136</v>
      </c>
      <c r="E130" s="233" t="s">
        <v>19</v>
      </c>
      <c r="F130" s="234" t="s">
        <v>189</v>
      </c>
      <c r="G130" s="232"/>
      <c r="H130" s="235">
        <v>19299.200000000001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136</v>
      </c>
      <c r="AU130" s="241" t="s">
        <v>82</v>
      </c>
      <c r="AV130" s="14" t="s">
        <v>82</v>
      </c>
      <c r="AW130" s="14" t="s">
        <v>33</v>
      </c>
      <c r="AX130" s="14" t="s">
        <v>80</v>
      </c>
      <c r="AY130" s="241" t="s">
        <v>121</v>
      </c>
    </row>
    <row r="131" s="2" customFormat="1" ht="24.15" customHeight="1">
      <c r="A131" s="40"/>
      <c r="B131" s="41"/>
      <c r="C131" s="202" t="s">
        <v>8</v>
      </c>
      <c r="D131" s="202" t="s">
        <v>123</v>
      </c>
      <c r="E131" s="203" t="s">
        <v>190</v>
      </c>
      <c r="F131" s="204" t="s">
        <v>191</v>
      </c>
      <c r="G131" s="205" t="s">
        <v>151</v>
      </c>
      <c r="H131" s="206">
        <v>482.48000000000002</v>
      </c>
      <c r="I131" s="207"/>
      <c r="J131" s="208">
        <f>ROUND(I131*H131,2)</f>
        <v>0</v>
      </c>
      <c r="K131" s="204" t="s">
        <v>127</v>
      </c>
      <c r="L131" s="46"/>
      <c r="M131" s="209" t="s">
        <v>19</v>
      </c>
      <c r="N131" s="210" t="s">
        <v>43</v>
      </c>
      <c r="O131" s="86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3" t="s">
        <v>128</v>
      </c>
      <c r="AT131" s="213" t="s">
        <v>123</v>
      </c>
      <c r="AU131" s="213" t="s">
        <v>82</v>
      </c>
      <c r="AY131" s="19" t="s">
        <v>121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9" t="s">
        <v>80</v>
      </c>
      <c r="BK131" s="214">
        <f>ROUND(I131*H131,2)</f>
        <v>0</v>
      </c>
      <c r="BL131" s="19" t="s">
        <v>128</v>
      </c>
      <c r="BM131" s="213" t="s">
        <v>192</v>
      </c>
    </row>
    <row r="132" s="2" customFormat="1">
      <c r="A132" s="40"/>
      <c r="B132" s="41"/>
      <c r="C132" s="42"/>
      <c r="D132" s="215" t="s">
        <v>130</v>
      </c>
      <c r="E132" s="42"/>
      <c r="F132" s="216" t="s">
        <v>193</v>
      </c>
      <c r="G132" s="42"/>
      <c r="H132" s="42"/>
      <c r="I132" s="217"/>
      <c r="J132" s="42"/>
      <c r="K132" s="42"/>
      <c r="L132" s="46"/>
      <c r="M132" s="218"/>
      <c r="N132" s="219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130</v>
      </c>
      <c r="AU132" s="19" t="s">
        <v>82</v>
      </c>
    </row>
    <row r="133" s="2" customFormat="1" ht="24.15" customHeight="1">
      <c r="A133" s="40"/>
      <c r="B133" s="41"/>
      <c r="C133" s="202" t="s">
        <v>194</v>
      </c>
      <c r="D133" s="202" t="s">
        <v>123</v>
      </c>
      <c r="E133" s="203" t="s">
        <v>195</v>
      </c>
      <c r="F133" s="204" t="s">
        <v>196</v>
      </c>
      <c r="G133" s="205" t="s">
        <v>151</v>
      </c>
      <c r="H133" s="206">
        <v>16.199999999999999</v>
      </c>
      <c r="I133" s="207"/>
      <c r="J133" s="208">
        <f>ROUND(I133*H133,2)</f>
        <v>0</v>
      </c>
      <c r="K133" s="204" t="s">
        <v>127</v>
      </c>
      <c r="L133" s="46"/>
      <c r="M133" s="209" t="s">
        <v>19</v>
      </c>
      <c r="N133" s="210" t="s">
        <v>43</v>
      </c>
      <c r="O133" s="86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3" t="s">
        <v>128</v>
      </c>
      <c r="AT133" s="213" t="s">
        <v>123</v>
      </c>
      <c r="AU133" s="213" t="s">
        <v>82</v>
      </c>
      <c r="AY133" s="19" t="s">
        <v>121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9" t="s">
        <v>80</v>
      </c>
      <c r="BK133" s="214">
        <f>ROUND(I133*H133,2)</f>
        <v>0</v>
      </c>
      <c r="BL133" s="19" t="s">
        <v>128</v>
      </c>
      <c r="BM133" s="213" t="s">
        <v>197</v>
      </c>
    </row>
    <row r="134" s="2" customFormat="1">
      <c r="A134" s="40"/>
      <c r="B134" s="41"/>
      <c r="C134" s="42"/>
      <c r="D134" s="215" t="s">
        <v>130</v>
      </c>
      <c r="E134" s="42"/>
      <c r="F134" s="216" t="s">
        <v>198</v>
      </c>
      <c r="G134" s="42"/>
      <c r="H134" s="42"/>
      <c r="I134" s="217"/>
      <c r="J134" s="42"/>
      <c r="K134" s="42"/>
      <c r="L134" s="46"/>
      <c r="M134" s="218"/>
      <c r="N134" s="21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130</v>
      </c>
      <c r="AU134" s="19" t="s">
        <v>82</v>
      </c>
    </row>
    <row r="135" s="13" customFormat="1">
      <c r="A135" s="13"/>
      <c r="B135" s="220"/>
      <c r="C135" s="221"/>
      <c r="D135" s="222" t="s">
        <v>136</v>
      </c>
      <c r="E135" s="223" t="s">
        <v>19</v>
      </c>
      <c r="F135" s="224" t="s">
        <v>199</v>
      </c>
      <c r="G135" s="221"/>
      <c r="H135" s="223" t="s">
        <v>19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136</v>
      </c>
      <c r="AU135" s="230" t="s">
        <v>82</v>
      </c>
      <c r="AV135" s="13" t="s">
        <v>80</v>
      </c>
      <c r="AW135" s="13" t="s">
        <v>33</v>
      </c>
      <c r="AX135" s="13" t="s">
        <v>72</v>
      </c>
      <c r="AY135" s="230" t="s">
        <v>121</v>
      </c>
    </row>
    <row r="136" s="14" customFormat="1">
      <c r="A136" s="14"/>
      <c r="B136" s="231"/>
      <c r="C136" s="232"/>
      <c r="D136" s="222" t="s">
        <v>136</v>
      </c>
      <c r="E136" s="233" t="s">
        <v>19</v>
      </c>
      <c r="F136" s="234" t="s">
        <v>200</v>
      </c>
      <c r="G136" s="232"/>
      <c r="H136" s="235">
        <v>16.199999999999999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136</v>
      </c>
      <c r="AU136" s="241" t="s">
        <v>82</v>
      </c>
      <c r="AV136" s="14" t="s">
        <v>82</v>
      </c>
      <c r="AW136" s="14" t="s">
        <v>33</v>
      </c>
      <c r="AX136" s="14" t="s">
        <v>80</v>
      </c>
      <c r="AY136" s="241" t="s">
        <v>121</v>
      </c>
    </row>
    <row r="137" s="2" customFormat="1" ht="16.5" customHeight="1">
      <c r="A137" s="40"/>
      <c r="B137" s="41"/>
      <c r="C137" s="253" t="s">
        <v>201</v>
      </c>
      <c r="D137" s="253" t="s">
        <v>202</v>
      </c>
      <c r="E137" s="254" t="s">
        <v>203</v>
      </c>
      <c r="F137" s="255" t="s">
        <v>204</v>
      </c>
      <c r="G137" s="256" t="s">
        <v>205</v>
      </c>
      <c r="H137" s="257">
        <v>32.399999999999999</v>
      </c>
      <c r="I137" s="258"/>
      <c r="J137" s="259">
        <f>ROUND(I137*H137,2)</f>
        <v>0</v>
      </c>
      <c r="K137" s="255" t="s">
        <v>19</v>
      </c>
      <c r="L137" s="260"/>
      <c r="M137" s="261" t="s">
        <v>19</v>
      </c>
      <c r="N137" s="262" t="s">
        <v>43</v>
      </c>
      <c r="O137" s="86"/>
      <c r="P137" s="211">
        <f>O137*H137</f>
        <v>0</v>
      </c>
      <c r="Q137" s="211">
        <v>1</v>
      </c>
      <c r="R137" s="211">
        <f>Q137*H137</f>
        <v>32.399999999999999</v>
      </c>
      <c r="S137" s="211">
        <v>0</v>
      </c>
      <c r="T137" s="21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3" t="s">
        <v>163</v>
      </c>
      <c r="AT137" s="213" t="s">
        <v>202</v>
      </c>
      <c r="AU137" s="213" t="s">
        <v>82</v>
      </c>
      <c r="AY137" s="19" t="s">
        <v>121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9" t="s">
        <v>80</v>
      </c>
      <c r="BK137" s="214">
        <f>ROUND(I137*H137,2)</f>
        <v>0</v>
      </c>
      <c r="BL137" s="19" t="s">
        <v>128</v>
      </c>
      <c r="BM137" s="213" t="s">
        <v>206</v>
      </c>
    </row>
    <row r="138" s="14" customFormat="1">
      <c r="A138" s="14"/>
      <c r="B138" s="231"/>
      <c r="C138" s="232"/>
      <c r="D138" s="222" t="s">
        <v>136</v>
      </c>
      <c r="E138" s="233" t="s">
        <v>19</v>
      </c>
      <c r="F138" s="234" t="s">
        <v>207</v>
      </c>
      <c r="G138" s="232"/>
      <c r="H138" s="235">
        <v>32.399999999999999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136</v>
      </c>
      <c r="AU138" s="241" t="s">
        <v>82</v>
      </c>
      <c r="AV138" s="14" t="s">
        <v>82</v>
      </c>
      <c r="AW138" s="14" t="s">
        <v>33</v>
      </c>
      <c r="AX138" s="14" t="s">
        <v>80</v>
      </c>
      <c r="AY138" s="241" t="s">
        <v>121</v>
      </c>
    </row>
    <row r="139" s="2" customFormat="1" ht="24.15" customHeight="1">
      <c r="A139" s="40"/>
      <c r="B139" s="41"/>
      <c r="C139" s="202" t="s">
        <v>208</v>
      </c>
      <c r="D139" s="202" t="s">
        <v>123</v>
      </c>
      <c r="E139" s="203" t="s">
        <v>209</v>
      </c>
      <c r="F139" s="204" t="s">
        <v>210</v>
      </c>
      <c r="G139" s="205" t="s">
        <v>205</v>
      </c>
      <c r="H139" s="206">
        <v>868.46400000000006</v>
      </c>
      <c r="I139" s="207"/>
      <c r="J139" s="208">
        <f>ROUND(I139*H139,2)</f>
        <v>0</v>
      </c>
      <c r="K139" s="204" t="s">
        <v>127</v>
      </c>
      <c r="L139" s="46"/>
      <c r="M139" s="209" t="s">
        <v>19</v>
      </c>
      <c r="N139" s="210" t="s">
        <v>43</v>
      </c>
      <c r="O139" s="86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3" t="s">
        <v>128</v>
      </c>
      <c r="AT139" s="213" t="s">
        <v>123</v>
      </c>
      <c r="AU139" s="213" t="s">
        <v>82</v>
      </c>
      <c r="AY139" s="19" t="s">
        <v>121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9" t="s">
        <v>80</v>
      </c>
      <c r="BK139" s="214">
        <f>ROUND(I139*H139,2)</f>
        <v>0</v>
      </c>
      <c r="BL139" s="19" t="s">
        <v>128</v>
      </c>
      <c r="BM139" s="213" t="s">
        <v>211</v>
      </c>
    </row>
    <row r="140" s="2" customFormat="1">
      <c r="A140" s="40"/>
      <c r="B140" s="41"/>
      <c r="C140" s="42"/>
      <c r="D140" s="215" t="s">
        <v>130</v>
      </c>
      <c r="E140" s="42"/>
      <c r="F140" s="216" t="s">
        <v>212</v>
      </c>
      <c r="G140" s="42"/>
      <c r="H140" s="42"/>
      <c r="I140" s="217"/>
      <c r="J140" s="42"/>
      <c r="K140" s="42"/>
      <c r="L140" s="46"/>
      <c r="M140" s="218"/>
      <c r="N140" s="21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130</v>
      </c>
      <c r="AU140" s="19" t="s">
        <v>82</v>
      </c>
    </row>
    <row r="141" s="14" customFormat="1">
      <c r="A141" s="14"/>
      <c r="B141" s="231"/>
      <c r="C141" s="232"/>
      <c r="D141" s="222" t="s">
        <v>136</v>
      </c>
      <c r="E141" s="233" t="s">
        <v>19</v>
      </c>
      <c r="F141" s="234" t="s">
        <v>213</v>
      </c>
      <c r="G141" s="232"/>
      <c r="H141" s="235">
        <v>868.46400000000006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136</v>
      </c>
      <c r="AU141" s="241" t="s">
        <v>82</v>
      </c>
      <c r="AV141" s="14" t="s">
        <v>82</v>
      </c>
      <c r="AW141" s="14" t="s">
        <v>33</v>
      </c>
      <c r="AX141" s="14" t="s">
        <v>80</v>
      </c>
      <c r="AY141" s="241" t="s">
        <v>121</v>
      </c>
    </row>
    <row r="142" s="2" customFormat="1" ht="24.15" customHeight="1">
      <c r="A142" s="40"/>
      <c r="B142" s="41"/>
      <c r="C142" s="202" t="s">
        <v>214</v>
      </c>
      <c r="D142" s="202" t="s">
        <v>123</v>
      </c>
      <c r="E142" s="203" t="s">
        <v>215</v>
      </c>
      <c r="F142" s="204" t="s">
        <v>216</v>
      </c>
      <c r="G142" s="205" t="s">
        <v>151</v>
      </c>
      <c r="H142" s="206">
        <v>482.48000000000002</v>
      </c>
      <c r="I142" s="207"/>
      <c r="J142" s="208">
        <f>ROUND(I142*H142,2)</f>
        <v>0</v>
      </c>
      <c r="K142" s="204" t="s">
        <v>127</v>
      </c>
      <c r="L142" s="46"/>
      <c r="M142" s="209" t="s">
        <v>19</v>
      </c>
      <c r="N142" s="210" t="s">
        <v>43</v>
      </c>
      <c r="O142" s="86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128</v>
      </c>
      <c r="AT142" s="213" t="s">
        <v>123</v>
      </c>
      <c r="AU142" s="213" t="s">
        <v>82</v>
      </c>
      <c r="AY142" s="19" t="s">
        <v>121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80</v>
      </c>
      <c r="BK142" s="214">
        <f>ROUND(I142*H142,2)</f>
        <v>0</v>
      </c>
      <c r="BL142" s="19" t="s">
        <v>128</v>
      </c>
      <c r="BM142" s="213" t="s">
        <v>217</v>
      </c>
    </row>
    <row r="143" s="2" customFormat="1">
      <c r="A143" s="40"/>
      <c r="B143" s="41"/>
      <c r="C143" s="42"/>
      <c r="D143" s="215" t="s">
        <v>130</v>
      </c>
      <c r="E143" s="42"/>
      <c r="F143" s="216" t="s">
        <v>218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130</v>
      </c>
      <c r="AU143" s="19" t="s">
        <v>82</v>
      </c>
    </row>
    <row r="144" s="14" customFormat="1">
      <c r="A144" s="14"/>
      <c r="B144" s="231"/>
      <c r="C144" s="232"/>
      <c r="D144" s="222" t="s">
        <v>136</v>
      </c>
      <c r="E144" s="233" t="s">
        <v>19</v>
      </c>
      <c r="F144" s="234" t="s">
        <v>219</v>
      </c>
      <c r="G144" s="232"/>
      <c r="H144" s="235">
        <v>482.48000000000002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136</v>
      </c>
      <c r="AU144" s="241" t="s">
        <v>82</v>
      </c>
      <c r="AV144" s="14" t="s">
        <v>82</v>
      </c>
      <c r="AW144" s="14" t="s">
        <v>33</v>
      </c>
      <c r="AX144" s="14" t="s">
        <v>80</v>
      </c>
      <c r="AY144" s="241" t="s">
        <v>121</v>
      </c>
    </row>
    <row r="145" s="2" customFormat="1" ht="24.15" customHeight="1">
      <c r="A145" s="40"/>
      <c r="B145" s="41"/>
      <c r="C145" s="202" t="s">
        <v>220</v>
      </c>
      <c r="D145" s="202" t="s">
        <v>123</v>
      </c>
      <c r="E145" s="203" t="s">
        <v>221</v>
      </c>
      <c r="F145" s="204" t="s">
        <v>222</v>
      </c>
      <c r="G145" s="205" t="s">
        <v>151</v>
      </c>
      <c r="H145" s="206">
        <v>66.120000000000005</v>
      </c>
      <c r="I145" s="207"/>
      <c r="J145" s="208">
        <f>ROUND(I145*H145,2)</f>
        <v>0</v>
      </c>
      <c r="K145" s="204" t="s">
        <v>127</v>
      </c>
      <c r="L145" s="46"/>
      <c r="M145" s="209" t="s">
        <v>19</v>
      </c>
      <c r="N145" s="210" t="s">
        <v>43</v>
      </c>
      <c r="O145" s="86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3" t="s">
        <v>128</v>
      </c>
      <c r="AT145" s="213" t="s">
        <v>123</v>
      </c>
      <c r="AU145" s="213" t="s">
        <v>82</v>
      </c>
      <c r="AY145" s="19" t="s">
        <v>121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9" t="s">
        <v>80</v>
      </c>
      <c r="BK145" s="214">
        <f>ROUND(I145*H145,2)</f>
        <v>0</v>
      </c>
      <c r="BL145" s="19" t="s">
        <v>128</v>
      </c>
      <c r="BM145" s="213" t="s">
        <v>223</v>
      </c>
    </row>
    <row r="146" s="2" customFormat="1">
      <c r="A146" s="40"/>
      <c r="B146" s="41"/>
      <c r="C146" s="42"/>
      <c r="D146" s="215" t="s">
        <v>130</v>
      </c>
      <c r="E146" s="42"/>
      <c r="F146" s="216" t="s">
        <v>224</v>
      </c>
      <c r="G146" s="42"/>
      <c r="H146" s="42"/>
      <c r="I146" s="217"/>
      <c r="J146" s="42"/>
      <c r="K146" s="42"/>
      <c r="L146" s="46"/>
      <c r="M146" s="218"/>
      <c r="N146" s="21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130</v>
      </c>
      <c r="AU146" s="19" t="s">
        <v>82</v>
      </c>
    </row>
    <row r="147" s="14" customFormat="1">
      <c r="A147" s="14"/>
      <c r="B147" s="231"/>
      <c r="C147" s="232"/>
      <c r="D147" s="222" t="s">
        <v>136</v>
      </c>
      <c r="E147" s="233" t="s">
        <v>19</v>
      </c>
      <c r="F147" s="234" t="s">
        <v>181</v>
      </c>
      <c r="G147" s="232"/>
      <c r="H147" s="235">
        <v>104.40000000000001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136</v>
      </c>
      <c r="AU147" s="241" t="s">
        <v>82</v>
      </c>
      <c r="AV147" s="14" t="s">
        <v>82</v>
      </c>
      <c r="AW147" s="14" t="s">
        <v>33</v>
      </c>
      <c r="AX147" s="14" t="s">
        <v>72</v>
      </c>
      <c r="AY147" s="241" t="s">
        <v>121</v>
      </c>
    </row>
    <row r="148" s="14" customFormat="1">
      <c r="A148" s="14"/>
      <c r="B148" s="231"/>
      <c r="C148" s="232"/>
      <c r="D148" s="222" t="s">
        <v>136</v>
      </c>
      <c r="E148" s="233" t="s">
        <v>19</v>
      </c>
      <c r="F148" s="234" t="s">
        <v>225</v>
      </c>
      <c r="G148" s="232"/>
      <c r="H148" s="235">
        <v>-27.84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136</v>
      </c>
      <c r="AU148" s="241" t="s">
        <v>82</v>
      </c>
      <c r="AV148" s="14" t="s">
        <v>82</v>
      </c>
      <c r="AW148" s="14" t="s">
        <v>33</v>
      </c>
      <c r="AX148" s="14" t="s">
        <v>72</v>
      </c>
      <c r="AY148" s="241" t="s">
        <v>121</v>
      </c>
    </row>
    <row r="149" s="14" customFormat="1">
      <c r="A149" s="14"/>
      <c r="B149" s="231"/>
      <c r="C149" s="232"/>
      <c r="D149" s="222" t="s">
        <v>136</v>
      </c>
      <c r="E149" s="233" t="s">
        <v>19</v>
      </c>
      <c r="F149" s="234" t="s">
        <v>226</v>
      </c>
      <c r="G149" s="232"/>
      <c r="H149" s="235">
        <v>-10.44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136</v>
      </c>
      <c r="AU149" s="241" t="s">
        <v>82</v>
      </c>
      <c r="AV149" s="14" t="s">
        <v>82</v>
      </c>
      <c r="AW149" s="14" t="s">
        <v>33</v>
      </c>
      <c r="AX149" s="14" t="s">
        <v>72</v>
      </c>
      <c r="AY149" s="241" t="s">
        <v>121</v>
      </c>
    </row>
    <row r="150" s="15" customFormat="1">
      <c r="A150" s="15"/>
      <c r="B150" s="242"/>
      <c r="C150" s="243"/>
      <c r="D150" s="222" t="s">
        <v>136</v>
      </c>
      <c r="E150" s="244" t="s">
        <v>19</v>
      </c>
      <c r="F150" s="245" t="s">
        <v>183</v>
      </c>
      <c r="G150" s="243"/>
      <c r="H150" s="246">
        <v>66.120000000000005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2" t="s">
        <v>136</v>
      </c>
      <c r="AU150" s="252" t="s">
        <v>82</v>
      </c>
      <c r="AV150" s="15" t="s">
        <v>128</v>
      </c>
      <c r="AW150" s="15" t="s">
        <v>33</v>
      </c>
      <c r="AX150" s="15" t="s">
        <v>80</v>
      </c>
      <c r="AY150" s="252" t="s">
        <v>121</v>
      </c>
    </row>
    <row r="151" s="2" customFormat="1" ht="37.8" customHeight="1">
      <c r="A151" s="40"/>
      <c r="B151" s="41"/>
      <c r="C151" s="202" t="s">
        <v>227</v>
      </c>
      <c r="D151" s="202" t="s">
        <v>123</v>
      </c>
      <c r="E151" s="203" t="s">
        <v>228</v>
      </c>
      <c r="F151" s="204" t="s">
        <v>229</v>
      </c>
      <c r="G151" s="205" t="s">
        <v>151</v>
      </c>
      <c r="H151" s="206">
        <v>27.84</v>
      </c>
      <c r="I151" s="207"/>
      <c r="J151" s="208">
        <f>ROUND(I151*H151,2)</f>
        <v>0</v>
      </c>
      <c r="K151" s="204" t="s">
        <v>127</v>
      </c>
      <c r="L151" s="46"/>
      <c r="M151" s="209" t="s">
        <v>19</v>
      </c>
      <c r="N151" s="210" t="s">
        <v>43</v>
      </c>
      <c r="O151" s="86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3" t="s">
        <v>128</v>
      </c>
      <c r="AT151" s="213" t="s">
        <v>123</v>
      </c>
      <c r="AU151" s="213" t="s">
        <v>82</v>
      </c>
      <c r="AY151" s="19" t="s">
        <v>121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80</v>
      </c>
      <c r="BK151" s="214">
        <f>ROUND(I151*H151,2)</f>
        <v>0</v>
      </c>
      <c r="BL151" s="19" t="s">
        <v>128</v>
      </c>
      <c r="BM151" s="213" t="s">
        <v>230</v>
      </c>
    </row>
    <row r="152" s="2" customFormat="1">
      <c r="A152" s="40"/>
      <c r="B152" s="41"/>
      <c r="C152" s="42"/>
      <c r="D152" s="215" t="s">
        <v>130</v>
      </c>
      <c r="E152" s="42"/>
      <c r="F152" s="216" t="s">
        <v>231</v>
      </c>
      <c r="G152" s="42"/>
      <c r="H152" s="42"/>
      <c r="I152" s="217"/>
      <c r="J152" s="42"/>
      <c r="K152" s="42"/>
      <c r="L152" s="46"/>
      <c r="M152" s="218"/>
      <c r="N152" s="21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130</v>
      </c>
      <c r="AU152" s="19" t="s">
        <v>82</v>
      </c>
    </row>
    <row r="153" s="14" customFormat="1">
      <c r="A153" s="14"/>
      <c r="B153" s="231"/>
      <c r="C153" s="232"/>
      <c r="D153" s="222" t="s">
        <v>136</v>
      </c>
      <c r="E153" s="233" t="s">
        <v>19</v>
      </c>
      <c r="F153" s="234" t="s">
        <v>232</v>
      </c>
      <c r="G153" s="232"/>
      <c r="H153" s="235">
        <v>27.84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1" t="s">
        <v>136</v>
      </c>
      <c r="AU153" s="241" t="s">
        <v>82</v>
      </c>
      <c r="AV153" s="14" t="s">
        <v>82</v>
      </c>
      <c r="AW153" s="14" t="s">
        <v>33</v>
      </c>
      <c r="AX153" s="14" t="s">
        <v>80</v>
      </c>
      <c r="AY153" s="241" t="s">
        <v>121</v>
      </c>
    </row>
    <row r="154" s="2" customFormat="1" ht="16.5" customHeight="1">
      <c r="A154" s="40"/>
      <c r="B154" s="41"/>
      <c r="C154" s="253" t="s">
        <v>233</v>
      </c>
      <c r="D154" s="253" t="s">
        <v>202</v>
      </c>
      <c r="E154" s="254" t="s">
        <v>234</v>
      </c>
      <c r="F154" s="255" t="s">
        <v>235</v>
      </c>
      <c r="G154" s="256" t="s">
        <v>205</v>
      </c>
      <c r="H154" s="257">
        <v>55.68</v>
      </c>
      <c r="I154" s="258"/>
      <c r="J154" s="259">
        <f>ROUND(I154*H154,2)</f>
        <v>0</v>
      </c>
      <c r="K154" s="255" t="s">
        <v>127</v>
      </c>
      <c r="L154" s="260"/>
      <c r="M154" s="261" t="s">
        <v>19</v>
      </c>
      <c r="N154" s="262" t="s">
        <v>43</v>
      </c>
      <c r="O154" s="86"/>
      <c r="P154" s="211">
        <f>O154*H154</f>
        <v>0</v>
      </c>
      <c r="Q154" s="211">
        <v>1</v>
      </c>
      <c r="R154" s="211">
        <f>Q154*H154</f>
        <v>55.68</v>
      </c>
      <c r="S154" s="211">
        <v>0</v>
      </c>
      <c r="T154" s="21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3" t="s">
        <v>163</v>
      </c>
      <c r="AT154" s="213" t="s">
        <v>202</v>
      </c>
      <c r="AU154" s="213" t="s">
        <v>82</v>
      </c>
      <c r="AY154" s="19" t="s">
        <v>121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9" t="s">
        <v>80</v>
      </c>
      <c r="BK154" s="214">
        <f>ROUND(I154*H154,2)</f>
        <v>0</v>
      </c>
      <c r="BL154" s="19" t="s">
        <v>128</v>
      </c>
      <c r="BM154" s="213" t="s">
        <v>236</v>
      </c>
    </row>
    <row r="155" s="14" customFormat="1">
      <c r="A155" s="14"/>
      <c r="B155" s="231"/>
      <c r="C155" s="232"/>
      <c r="D155" s="222" t="s">
        <v>136</v>
      </c>
      <c r="E155" s="232"/>
      <c r="F155" s="234" t="s">
        <v>237</v>
      </c>
      <c r="G155" s="232"/>
      <c r="H155" s="235">
        <v>55.68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136</v>
      </c>
      <c r="AU155" s="241" t="s">
        <v>82</v>
      </c>
      <c r="AV155" s="14" t="s">
        <v>82</v>
      </c>
      <c r="AW155" s="14" t="s">
        <v>4</v>
      </c>
      <c r="AX155" s="14" t="s">
        <v>80</v>
      </c>
      <c r="AY155" s="241" t="s">
        <v>121</v>
      </c>
    </row>
    <row r="156" s="2" customFormat="1" ht="16.5" customHeight="1">
      <c r="A156" s="40"/>
      <c r="B156" s="41"/>
      <c r="C156" s="202" t="s">
        <v>238</v>
      </c>
      <c r="D156" s="202" t="s">
        <v>123</v>
      </c>
      <c r="E156" s="203" t="s">
        <v>239</v>
      </c>
      <c r="F156" s="204" t="s">
        <v>240</v>
      </c>
      <c r="G156" s="205" t="s">
        <v>126</v>
      </c>
      <c r="H156" s="206">
        <v>430</v>
      </c>
      <c r="I156" s="207"/>
      <c r="J156" s="208">
        <f>ROUND(I156*H156,2)</f>
        <v>0</v>
      </c>
      <c r="K156" s="204" t="s">
        <v>127</v>
      </c>
      <c r="L156" s="46"/>
      <c r="M156" s="209" t="s">
        <v>19</v>
      </c>
      <c r="N156" s="210" t="s">
        <v>43</v>
      </c>
      <c r="O156" s="86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3" t="s">
        <v>128</v>
      </c>
      <c r="AT156" s="213" t="s">
        <v>123</v>
      </c>
      <c r="AU156" s="213" t="s">
        <v>82</v>
      </c>
      <c r="AY156" s="19" t="s">
        <v>121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9" t="s">
        <v>80</v>
      </c>
      <c r="BK156" s="214">
        <f>ROUND(I156*H156,2)</f>
        <v>0</v>
      </c>
      <c r="BL156" s="19" t="s">
        <v>128</v>
      </c>
      <c r="BM156" s="213" t="s">
        <v>241</v>
      </c>
    </row>
    <row r="157" s="2" customFormat="1">
      <c r="A157" s="40"/>
      <c r="B157" s="41"/>
      <c r="C157" s="42"/>
      <c r="D157" s="215" t="s">
        <v>130</v>
      </c>
      <c r="E157" s="42"/>
      <c r="F157" s="216" t="s">
        <v>242</v>
      </c>
      <c r="G157" s="42"/>
      <c r="H157" s="42"/>
      <c r="I157" s="217"/>
      <c r="J157" s="42"/>
      <c r="K157" s="42"/>
      <c r="L157" s="46"/>
      <c r="M157" s="218"/>
      <c r="N157" s="21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130</v>
      </c>
      <c r="AU157" s="19" t="s">
        <v>82</v>
      </c>
    </row>
    <row r="158" s="2" customFormat="1" ht="24.15" customHeight="1">
      <c r="A158" s="40"/>
      <c r="B158" s="41"/>
      <c r="C158" s="202" t="s">
        <v>7</v>
      </c>
      <c r="D158" s="202" t="s">
        <v>123</v>
      </c>
      <c r="E158" s="203" t="s">
        <v>243</v>
      </c>
      <c r="F158" s="204" t="s">
        <v>244</v>
      </c>
      <c r="G158" s="205" t="s">
        <v>126</v>
      </c>
      <c r="H158" s="206">
        <v>186</v>
      </c>
      <c r="I158" s="207"/>
      <c r="J158" s="208">
        <f>ROUND(I158*H158,2)</f>
        <v>0</v>
      </c>
      <c r="K158" s="204" t="s">
        <v>127</v>
      </c>
      <c r="L158" s="46"/>
      <c r="M158" s="209" t="s">
        <v>19</v>
      </c>
      <c r="N158" s="210" t="s">
        <v>43</v>
      </c>
      <c r="O158" s="86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128</v>
      </c>
      <c r="AT158" s="213" t="s">
        <v>123</v>
      </c>
      <c r="AU158" s="213" t="s">
        <v>82</v>
      </c>
      <c r="AY158" s="19" t="s">
        <v>121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80</v>
      </c>
      <c r="BK158" s="214">
        <f>ROUND(I158*H158,2)</f>
        <v>0</v>
      </c>
      <c r="BL158" s="19" t="s">
        <v>128</v>
      </c>
      <c r="BM158" s="213" t="s">
        <v>245</v>
      </c>
    </row>
    <row r="159" s="2" customFormat="1">
      <c r="A159" s="40"/>
      <c r="B159" s="41"/>
      <c r="C159" s="42"/>
      <c r="D159" s="215" t="s">
        <v>130</v>
      </c>
      <c r="E159" s="42"/>
      <c r="F159" s="216" t="s">
        <v>246</v>
      </c>
      <c r="G159" s="42"/>
      <c r="H159" s="42"/>
      <c r="I159" s="217"/>
      <c r="J159" s="42"/>
      <c r="K159" s="42"/>
      <c r="L159" s="46"/>
      <c r="M159" s="218"/>
      <c r="N159" s="21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130</v>
      </c>
      <c r="AU159" s="19" t="s">
        <v>82</v>
      </c>
    </row>
    <row r="160" s="14" customFormat="1">
      <c r="A160" s="14"/>
      <c r="B160" s="231"/>
      <c r="C160" s="232"/>
      <c r="D160" s="222" t="s">
        <v>136</v>
      </c>
      <c r="E160" s="233" t="s">
        <v>19</v>
      </c>
      <c r="F160" s="234" t="s">
        <v>247</v>
      </c>
      <c r="G160" s="232"/>
      <c r="H160" s="235">
        <v>186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136</v>
      </c>
      <c r="AU160" s="241" t="s">
        <v>82</v>
      </c>
      <c r="AV160" s="14" t="s">
        <v>82</v>
      </c>
      <c r="AW160" s="14" t="s">
        <v>33</v>
      </c>
      <c r="AX160" s="14" t="s">
        <v>80</v>
      </c>
      <c r="AY160" s="241" t="s">
        <v>121</v>
      </c>
    </row>
    <row r="161" s="2" customFormat="1" ht="16.5" customHeight="1">
      <c r="A161" s="40"/>
      <c r="B161" s="41"/>
      <c r="C161" s="253" t="s">
        <v>248</v>
      </c>
      <c r="D161" s="253" t="s">
        <v>202</v>
      </c>
      <c r="E161" s="254" t="s">
        <v>249</v>
      </c>
      <c r="F161" s="255" t="s">
        <v>250</v>
      </c>
      <c r="G161" s="256" t="s">
        <v>251</v>
      </c>
      <c r="H161" s="257">
        <v>3.7200000000000002</v>
      </c>
      <c r="I161" s="258"/>
      <c r="J161" s="259">
        <f>ROUND(I161*H161,2)</f>
        <v>0</v>
      </c>
      <c r="K161" s="255" t="s">
        <v>127</v>
      </c>
      <c r="L161" s="260"/>
      <c r="M161" s="261" t="s">
        <v>19</v>
      </c>
      <c r="N161" s="262" t="s">
        <v>43</v>
      </c>
      <c r="O161" s="86"/>
      <c r="P161" s="211">
        <f>O161*H161</f>
        <v>0</v>
      </c>
      <c r="Q161" s="211">
        <v>0.001</v>
      </c>
      <c r="R161" s="211">
        <f>Q161*H161</f>
        <v>0.0037200000000000002</v>
      </c>
      <c r="S161" s="211">
        <v>0</v>
      </c>
      <c r="T161" s="21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3" t="s">
        <v>163</v>
      </c>
      <c r="AT161" s="213" t="s">
        <v>202</v>
      </c>
      <c r="AU161" s="213" t="s">
        <v>82</v>
      </c>
      <c r="AY161" s="19" t="s">
        <v>121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9" t="s">
        <v>80</v>
      </c>
      <c r="BK161" s="214">
        <f>ROUND(I161*H161,2)</f>
        <v>0</v>
      </c>
      <c r="BL161" s="19" t="s">
        <v>128</v>
      </c>
      <c r="BM161" s="213" t="s">
        <v>252</v>
      </c>
    </row>
    <row r="162" s="14" customFormat="1">
      <c r="A162" s="14"/>
      <c r="B162" s="231"/>
      <c r="C162" s="232"/>
      <c r="D162" s="222" t="s">
        <v>136</v>
      </c>
      <c r="E162" s="232"/>
      <c r="F162" s="234" t="s">
        <v>253</v>
      </c>
      <c r="G162" s="232"/>
      <c r="H162" s="235">
        <v>3.7200000000000002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136</v>
      </c>
      <c r="AU162" s="241" t="s">
        <v>82</v>
      </c>
      <c r="AV162" s="14" t="s">
        <v>82</v>
      </c>
      <c r="AW162" s="14" t="s">
        <v>4</v>
      </c>
      <c r="AX162" s="14" t="s">
        <v>80</v>
      </c>
      <c r="AY162" s="241" t="s">
        <v>121</v>
      </c>
    </row>
    <row r="163" s="2" customFormat="1" ht="21.75" customHeight="1">
      <c r="A163" s="40"/>
      <c r="B163" s="41"/>
      <c r="C163" s="202" t="s">
        <v>254</v>
      </c>
      <c r="D163" s="202" t="s">
        <v>123</v>
      </c>
      <c r="E163" s="203" t="s">
        <v>255</v>
      </c>
      <c r="F163" s="204" t="s">
        <v>256</v>
      </c>
      <c r="G163" s="205" t="s">
        <v>126</v>
      </c>
      <c r="H163" s="206">
        <v>744</v>
      </c>
      <c r="I163" s="207"/>
      <c r="J163" s="208">
        <f>ROUND(I163*H163,2)</f>
        <v>0</v>
      </c>
      <c r="K163" s="204" t="s">
        <v>127</v>
      </c>
      <c r="L163" s="46"/>
      <c r="M163" s="209" t="s">
        <v>19</v>
      </c>
      <c r="N163" s="210" t="s">
        <v>43</v>
      </c>
      <c r="O163" s="86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3" t="s">
        <v>128</v>
      </c>
      <c r="AT163" s="213" t="s">
        <v>123</v>
      </c>
      <c r="AU163" s="213" t="s">
        <v>82</v>
      </c>
      <c r="AY163" s="19" t="s">
        <v>121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9" t="s">
        <v>80</v>
      </c>
      <c r="BK163" s="214">
        <f>ROUND(I163*H163,2)</f>
        <v>0</v>
      </c>
      <c r="BL163" s="19" t="s">
        <v>128</v>
      </c>
      <c r="BM163" s="213" t="s">
        <v>257</v>
      </c>
    </row>
    <row r="164" s="2" customFormat="1">
      <c r="A164" s="40"/>
      <c r="B164" s="41"/>
      <c r="C164" s="42"/>
      <c r="D164" s="215" t="s">
        <v>130</v>
      </c>
      <c r="E164" s="42"/>
      <c r="F164" s="216" t="s">
        <v>258</v>
      </c>
      <c r="G164" s="42"/>
      <c r="H164" s="42"/>
      <c r="I164" s="217"/>
      <c r="J164" s="42"/>
      <c r="K164" s="42"/>
      <c r="L164" s="46"/>
      <c r="M164" s="218"/>
      <c r="N164" s="21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130</v>
      </c>
      <c r="AU164" s="19" t="s">
        <v>82</v>
      </c>
    </row>
    <row r="165" s="13" customFormat="1">
      <c r="A165" s="13"/>
      <c r="B165" s="220"/>
      <c r="C165" s="221"/>
      <c r="D165" s="222" t="s">
        <v>136</v>
      </c>
      <c r="E165" s="223" t="s">
        <v>19</v>
      </c>
      <c r="F165" s="224" t="s">
        <v>259</v>
      </c>
      <c r="G165" s="221"/>
      <c r="H165" s="223" t="s">
        <v>19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136</v>
      </c>
      <c r="AU165" s="230" t="s">
        <v>82</v>
      </c>
      <c r="AV165" s="13" t="s">
        <v>80</v>
      </c>
      <c r="AW165" s="13" t="s">
        <v>33</v>
      </c>
      <c r="AX165" s="13" t="s">
        <v>72</v>
      </c>
      <c r="AY165" s="230" t="s">
        <v>121</v>
      </c>
    </row>
    <row r="166" s="14" customFormat="1">
      <c r="A166" s="14"/>
      <c r="B166" s="231"/>
      <c r="C166" s="232"/>
      <c r="D166" s="222" t="s">
        <v>136</v>
      </c>
      <c r="E166" s="233" t="s">
        <v>19</v>
      </c>
      <c r="F166" s="234" t="s">
        <v>260</v>
      </c>
      <c r="G166" s="232"/>
      <c r="H166" s="235">
        <v>744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136</v>
      </c>
      <c r="AU166" s="241" t="s">
        <v>82</v>
      </c>
      <c r="AV166" s="14" t="s">
        <v>82</v>
      </c>
      <c r="AW166" s="14" t="s">
        <v>33</v>
      </c>
      <c r="AX166" s="14" t="s">
        <v>80</v>
      </c>
      <c r="AY166" s="241" t="s">
        <v>121</v>
      </c>
    </row>
    <row r="167" s="2" customFormat="1" ht="16.5" customHeight="1">
      <c r="A167" s="40"/>
      <c r="B167" s="41"/>
      <c r="C167" s="253" t="s">
        <v>261</v>
      </c>
      <c r="D167" s="253" t="s">
        <v>202</v>
      </c>
      <c r="E167" s="254" t="s">
        <v>262</v>
      </c>
      <c r="F167" s="255" t="s">
        <v>263</v>
      </c>
      <c r="G167" s="256" t="s">
        <v>205</v>
      </c>
      <c r="H167" s="257">
        <v>59.520000000000003</v>
      </c>
      <c r="I167" s="258"/>
      <c r="J167" s="259">
        <f>ROUND(I167*H167,2)</f>
        <v>0</v>
      </c>
      <c r="K167" s="255" t="s">
        <v>127</v>
      </c>
      <c r="L167" s="260"/>
      <c r="M167" s="261" t="s">
        <v>19</v>
      </c>
      <c r="N167" s="262" t="s">
        <v>43</v>
      </c>
      <c r="O167" s="86"/>
      <c r="P167" s="211">
        <f>O167*H167</f>
        <v>0</v>
      </c>
      <c r="Q167" s="211">
        <v>1</v>
      </c>
      <c r="R167" s="211">
        <f>Q167*H167</f>
        <v>59.520000000000003</v>
      </c>
      <c r="S167" s="211">
        <v>0</v>
      </c>
      <c r="T167" s="21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3" t="s">
        <v>163</v>
      </c>
      <c r="AT167" s="213" t="s">
        <v>202</v>
      </c>
      <c r="AU167" s="213" t="s">
        <v>82</v>
      </c>
      <c r="AY167" s="19" t="s">
        <v>121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9" t="s">
        <v>80</v>
      </c>
      <c r="BK167" s="214">
        <f>ROUND(I167*H167,2)</f>
        <v>0</v>
      </c>
      <c r="BL167" s="19" t="s">
        <v>128</v>
      </c>
      <c r="BM167" s="213" t="s">
        <v>264</v>
      </c>
    </row>
    <row r="168" s="14" customFormat="1">
      <c r="A168" s="14"/>
      <c r="B168" s="231"/>
      <c r="C168" s="232"/>
      <c r="D168" s="222" t="s">
        <v>136</v>
      </c>
      <c r="E168" s="233" t="s">
        <v>19</v>
      </c>
      <c r="F168" s="234" t="s">
        <v>265</v>
      </c>
      <c r="G168" s="232"/>
      <c r="H168" s="235">
        <v>59.520000000000003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136</v>
      </c>
      <c r="AU168" s="241" t="s">
        <v>82</v>
      </c>
      <c r="AV168" s="14" t="s">
        <v>82</v>
      </c>
      <c r="AW168" s="14" t="s">
        <v>33</v>
      </c>
      <c r="AX168" s="14" t="s">
        <v>80</v>
      </c>
      <c r="AY168" s="241" t="s">
        <v>121</v>
      </c>
    </row>
    <row r="169" s="12" customFormat="1" ht="22.8" customHeight="1">
      <c r="A169" s="12"/>
      <c r="B169" s="186"/>
      <c r="C169" s="187"/>
      <c r="D169" s="188" t="s">
        <v>71</v>
      </c>
      <c r="E169" s="200" t="s">
        <v>82</v>
      </c>
      <c r="F169" s="200" t="s">
        <v>266</v>
      </c>
      <c r="G169" s="187"/>
      <c r="H169" s="187"/>
      <c r="I169" s="190"/>
      <c r="J169" s="201">
        <f>BK169</f>
        <v>0</v>
      </c>
      <c r="K169" s="187"/>
      <c r="L169" s="192"/>
      <c r="M169" s="193"/>
      <c r="N169" s="194"/>
      <c r="O169" s="194"/>
      <c r="P169" s="195">
        <f>SUM(P170:P171)</f>
        <v>0</v>
      </c>
      <c r="Q169" s="194"/>
      <c r="R169" s="195">
        <f>SUM(R170:R171)</f>
        <v>9.8560800000000004</v>
      </c>
      <c r="S169" s="194"/>
      <c r="T169" s="196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7" t="s">
        <v>80</v>
      </c>
      <c r="AT169" s="198" t="s">
        <v>71</v>
      </c>
      <c r="AU169" s="198" t="s">
        <v>80</v>
      </c>
      <c r="AY169" s="197" t="s">
        <v>121</v>
      </c>
      <c r="BK169" s="199">
        <f>SUM(BK170:BK171)</f>
        <v>0</v>
      </c>
    </row>
    <row r="170" s="2" customFormat="1" ht="33" customHeight="1">
      <c r="A170" s="40"/>
      <c r="B170" s="41"/>
      <c r="C170" s="202" t="s">
        <v>267</v>
      </c>
      <c r="D170" s="202" t="s">
        <v>123</v>
      </c>
      <c r="E170" s="203" t="s">
        <v>268</v>
      </c>
      <c r="F170" s="204" t="s">
        <v>269</v>
      </c>
      <c r="G170" s="205" t="s">
        <v>270</v>
      </c>
      <c r="H170" s="206">
        <v>36</v>
      </c>
      <c r="I170" s="207"/>
      <c r="J170" s="208">
        <f>ROUND(I170*H170,2)</f>
        <v>0</v>
      </c>
      <c r="K170" s="204" t="s">
        <v>127</v>
      </c>
      <c r="L170" s="46"/>
      <c r="M170" s="209" t="s">
        <v>19</v>
      </c>
      <c r="N170" s="210" t="s">
        <v>43</v>
      </c>
      <c r="O170" s="86"/>
      <c r="P170" s="211">
        <f>O170*H170</f>
        <v>0</v>
      </c>
      <c r="Q170" s="211">
        <v>0.27378000000000002</v>
      </c>
      <c r="R170" s="211">
        <f>Q170*H170</f>
        <v>9.8560800000000004</v>
      </c>
      <c r="S170" s="211">
        <v>0</v>
      </c>
      <c r="T170" s="21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3" t="s">
        <v>128</v>
      </c>
      <c r="AT170" s="213" t="s">
        <v>123</v>
      </c>
      <c r="AU170" s="213" t="s">
        <v>82</v>
      </c>
      <c r="AY170" s="19" t="s">
        <v>121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9" t="s">
        <v>80</v>
      </c>
      <c r="BK170" s="214">
        <f>ROUND(I170*H170,2)</f>
        <v>0</v>
      </c>
      <c r="BL170" s="19" t="s">
        <v>128</v>
      </c>
      <c r="BM170" s="213" t="s">
        <v>271</v>
      </c>
    </row>
    <row r="171" s="2" customFormat="1">
      <c r="A171" s="40"/>
      <c r="B171" s="41"/>
      <c r="C171" s="42"/>
      <c r="D171" s="215" t="s">
        <v>130</v>
      </c>
      <c r="E171" s="42"/>
      <c r="F171" s="216" t="s">
        <v>272</v>
      </c>
      <c r="G171" s="42"/>
      <c r="H171" s="42"/>
      <c r="I171" s="217"/>
      <c r="J171" s="42"/>
      <c r="K171" s="42"/>
      <c r="L171" s="46"/>
      <c r="M171" s="218"/>
      <c r="N171" s="219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130</v>
      </c>
      <c r="AU171" s="19" t="s">
        <v>82</v>
      </c>
    </row>
    <row r="172" s="12" customFormat="1" ht="22.8" customHeight="1">
      <c r="A172" s="12"/>
      <c r="B172" s="186"/>
      <c r="C172" s="187"/>
      <c r="D172" s="188" t="s">
        <v>71</v>
      </c>
      <c r="E172" s="200" t="s">
        <v>139</v>
      </c>
      <c r="F172" s="200" t="s">
        <v>273</v>
      </c>
      <c r="G172" s="187"/>
      <c r="H172" s="187"/>
      <c r="I172" s="190"/>
      <c r="J172" s="201">
        <f>BK172</f>
        <v>0</v>
      </c>
      <c r="K172" s="187"/>
      <c r="L172" s="192"/>
      <c r="M172" s="193"/>
      <c r="N172" s="194"/>
      <c r="O172" s="194"/>
      <c r="P172" s="195">
        <f>SUM(P173:P176)</f>
        <v>0</v>
      </c>
      <c r="Q172" s="194"/>
      <c r="R172" s="195">
        <f>SUM(R173:R176)</f>
        <v>18.972720000000002</v>
      </c>
      <c r="S172" s="194"/>
      <c r="T172" s="196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7" t="s">
        <v>80</v>
      </c>
      <c r="AT172" s="198" t="s">
        <v>71</v>
      </c>
      <c r="AU172" s="198" t="s">
        <v>80</v>
      </c>
      <c r="AY172" s="197" t="s">
        <v>121</v>
      </c>
      <c r="BK172" s="199">
        <f>SUM(BK173:BK176)</f>
        <v>0</v>
      </c>
    </row>
    <row r="173" s="2" customFormat="1" ht="16.5" customHeight="1">
      <c r="A173" s="40"/>
      <c r="B173" s="41"/>
      <c r="C173" s="202" t="s">
        <v>274</v>
      </c>
      <c r="D173" s="202" t="s">
        <v>123</v>
      </c>
      <c r="E173" s="203" t="s">
        <v>275</v>
      </c>
      <c r="F173" s="204" t="s">
        <v>276</v>
      </c>
      <c r="G173" s="205" t="s">
        <v>270</v>
      </c>
      <c r="H173" s="206">
        <v>36</v>
      </c>
      <c r="I173" s="207"/>
      <c r="J173" s="208">
        <f>ROUND(I173*H173,2)</f>
        <v>0</v>
      </c>
      <c r="K173" s="204" t="s">
        <v>127</v>
      </c>
      <c r="L173" s="46"/>
      <c r="M173" s="209" t="s">
        <v>19</v>
      </c>
      <c r="N173" s="210" t="s">
        <v>43</v>
      </c>
      <c r="O173" s="86"/>
      <c r="P173" s="211">
        <f>O173*H173</f>
        <v>0</v>
      </c>
      <c r="Q173" s="211">
        <v>0.24127000000000001</v>
      </c>
      <c r="R173" s="211">
        <f>Q173*H173</f>
        <v>8.6857199999999999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128</v>
      </c>
      <c r="AT173" s="213" t="s">
        <v>123</v>
      </c>
      <c r="AU173" s="213" t="s">
        <v>82</v>
      </c>
      <c r="AY173" s="19" t="s">
        <v>121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80</v>
      </c>
      <c r="BK173" s="214">
        <f>ROUND(I173*H173,2)</f>
        <v>0</v>
      </c>
      <c r="BL173" s="19" t="s">
        <v>128</v>
      </c>
      <c r="BM173" s="213" t="s">
        <v>277</v>
      </c>
    </row>
    <row r="174" s="2" customFormat="1">
      <c r="A174" s="40"/>
      <c r="B174" s="41"/>
      <c r="C174" s="42"/>
      <c r="D174" s="215" t="s">
        <v>130</v>
      </c>
      <c r="E174" s="42"/>
      <c r="F174" s="216" t="s">
        <v>278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130</v>
      </c>
      <c r="AU174" s="19" t="s">
        <v>82</v>
      </c>
    </row>
    <row r="175" s="2" customFormat="1" ht="16.5" customHeight="1">
      <c r="A175" s="40"/>
      <c r="B175" s="41"/>
      <c r="C175" s="253" t="s">
        <v>279</v>
      </c>
      <c r="D175" s="253" t="s">
        <v>202</v>
      </c>
      <c r="E175" s="254" t="s">
        <v>280</v>
      </c>
      <c r="F175" s="255" t="s">
        <v>281</v>
      </c>
      <c r="G175" s="256" t="s">
        <v>282</v>
      </c>
      <c r="H175" s="257">
        <v>205.74000000000001</v>
      </c>
      <c r="I175" s="258"/>
      <c r="J175" s="259">
        <f>ROUND(I175*H175,2)</f>
        <v>0</v>
      </c>
      <c r="K175" s="255" t="s">
        <v>127</v>
      </c>
      <c r="L175" s="260"/>
      <c r="M175" s="261" t="s">
        <v>19</v>
      </c>
      <c r="N175" s="262" t="s">
        <v>43</v>
      </c>
      <c r="O175" s="86"/>
      <c r="P175" s="211">
        <f>O175*H175</f>
        <v>0</v>
      </c>
      <c r="Q175" s="211">
        <v>0.050000000000000003</v>
      </c>
      <c r="R175" s="211">
        <f>Q175*H175</f>
        <v>10.287000000000001</v>
      </c>
      <c r="S175" s="211">
        <v>0</v>
      </c>
      <c r="T175" s="21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3" t="s">
        <v>163</v>
      </c>
      <c r="AT175" s="213" t="s">
        <v>202</v>
      </c>
      <c r="AU175" s="213" t="s">
        <v>82</v>
      </c>
      <c r="AY175" s="19" t="s">
        <v>121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9" t="s">
        <v>80</v>
      </c>
      <c r="BK175" s="214">
        <f>ROUND(I175*H175,2)</f>
        <v>0</v>
      </c>
      <c r="BL175" s="19" t="s">
        <v>128</v>
      </c>
      <c r="BM175" s="213" t="s">
        <v>283</v>
      </c>
    </row>
    <row r="176" s="14" customFormat="1">
      <c r="A176" s="14"/>
      <c r="B176" s="231"/>
      <c r="C176" s="232"/>
      <c r="D176" s="222" t="s">
        <v>136</v>
      </c>
      <c r="E176" s="232"/>
      <c r="F176" s="234" t="s">
        <v>284</v>
      </c>
      <c r="G176" s="232"/>
      <c r="H176" s="235">
        <v>205.74000000000001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136</v>
      </c>
      <c r="AU176" s="241" t="s">
        <v>82</v>
      </c>
      <c r="AV176" s="14" t="s">
        <v>82</v>
      </c>
      <c r="AW176" s="14" t="s">
        <v>4</v>
      </c>
      <c r="AX176" s="14" t="s">
        <v>80</v>
      </c>
      <c r="AY176" s="241" t="s">
        <v>121</v>
      </c>
    </row>
    <row r="177" s="12" customFormat="1" ht="22.8" customHeight="1">
      <c r="A177" s="12"/>
      <c r="B177" s="186"/>
      <c r="C177" s="187"/>
      <c r="D177" s="188" t="s">
        <v>71</v>
      </c>
      <c r="E177" s="200" t="s">
        <v>128</v>
      </c>
      <c r="F177" s="200" t="s">
        <v>285</v>
      </c>
      <c r="G177" s="187"/>
      <c r="H177" s="187"/>
      <c r="I177" s="190"/>
      <c r="J177" s="201">
        <f>BK177</f>
        <v>0</v>
      </c>
      <c r="K177" s="187"/>
      <c r="L177" s="192"/>
      <c r="M177" s="193"/>
      <c r="N177" s="194"/>
      <c r="O177" s="194"/>
      <c r="P177" s="195">
        <f>SUM(P178:P180)</f>
        <v>0</v>
      </c>
      <c r="Q177" s="194"/>
      <c r="R177" s="195">
        <f>SUM(R178:R180)</f>
        <v>19.739638799999998</v>
      </c>
      <c r="S177" s="194"/>
      <c r="T177" s="196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7" t="s">
        <v>80</v>
      </c>
      <c r="AT177" s="198" t="s">
        <v>71</v>
      </c>
      <c r="AU177" s="198" t="s">
        <v>80</v>
      </c>
      <c r="AY177" s="197" t="s">
        <v>121</v>
      </c>
      <c r="BK177" s="199">
        <f>SUM(BK178:BK180)</f>
        <v>0</v>
      </c>
    </row>
    <row r="178" s="2" customFormat="1" ht="21.75" customHeight="1">
      <c r="A178" s="40"/>
      <c r="B178" s="41"/>
      <c r="C178" s="202" t="s">
        <v>286</v>
      </c>
      <c r="D178" s="202" t="s">
        <v>123</v>
      </c>
      <c r="E178" s="203" t="s">
        <v>287</v>
      </c>
      <c r="F178" s="204" t="s">
        <v>288</v>
      </c>
      <c r="G178" s="205" t="s">
        <v>151</v>
      </c>
      <c r="H178" s="206">
        <v>10.44</v>
      </c>
      <c r="I178" s="207"/>
      <c r="J178" s="208">
        <f>ROUND(I178*H178,2)</f>
        <v>0</v>
      </c>
      <c r="K178" s="204" t="s">
        <v>127</v>
      </c>
      <c r="L178" s="46"/>
      <c r="M178" s="209" t="s">
        <v>19</v>
      </c>
      <c r="N178" s="210" t="s">
        <v>43</v>
      </c>
      <c r="O178" s="86"/>
      <c r="P178" s="211">
        <f>O178*H178</f>
        <v>0</v>
      </c>
      <c r="Q178" s="211">
        <v>1.8907700000000001</v>
      </c>
      <c r="R178" s="211">
        <f>Q178*H178</f>
        <v>19.739638799999998</v>
      </c>
      <c r="S178" s="211">
        <v>0</v>
      </c>
      <c r="T178" s="21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3" t="s">
        <v>128</v>
      </c>
      <c r="AT178" s="213" t="s">
        <v>123</v>
      </c>
      <c r="AU178" s="213" t="s">
        <v>82</v>
      </c>
      <c r="AY178" s="19" t="s">
        <v>121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9" t="s">
        <v>80</v>
      </c>
      <c r="BK178" s="214">
        <f>ROUND(I178*H178,2)</f>
        <v>0</v>
      </c>
      <c r="BL178" s="19" t="s">
        <v>128</v>
      </c>
      <c r="BM178" s="213" t="s">
        <v>289</v>
      </c>
    </row>
    <row r="179" s="2" customFormat="1">
      <c r="A179" s="40"/>
      <c r="B179" s="41"/>
      <c r="C179" s="42"/>
      <c r="D179" s="215" t="s">
        <v>130</v>
      </c>
      <c r="E179" s="42"/>
      <c r="F179" s="216" t="s">
        <v>290</v>
      </c>
      <c r="G179" s="42"/>
      <c r="H179" s="42"/>
      <c r="I179" s="217"/>
      <c r="J179" s="42"/>
      <c r="K179" s="42"/>
      <c r="L179" s="46"/>
      <c r="M179" s="218"/>
      <c r="N179" s="219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130</v>
      </c>
      <c r="AU179" s="19" t="s">
        <v>82</v>
      </c>
    </row>
    <row r="180" s="14" customFormat="1">
      <c r="A180" s="14"/>
      <c r="B180" s="231"/>
      <c r="C180" s="232"/>
      <c r="D180" s="222" t="s">
        <v>136</v>
      </c>
      <c r="E180" s="233" t="s">
        <v>19</v>
      </c>
      <c r="F180" s="234" t="s">
        <v>291</v>
      </c>
      <c r="G180" s="232"/>
      <c r="H180" s="235">
        <v>10.44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136</v>
      </c>
      <c r="AU180" s="241" t="s">
        <v>82</v>
      </c>
      <c r="AV180" s="14" t="s">
        <v>82</v>
      </c>
      <c r="AW180" s="14" t="s">
        <v>33</v>
      </c>
      <c r="AX180" s="14" t="s">
        <v>80</v>
      </c>
      <c r="AY180" s="241" t="s">
        <v>121</v>
      </c>
    </row>
    <row r="181" s="12" customFormat="1" ht="22.8" customHeight="1">
      <c r="A181" s="12"/>
      <c r="B181" s="186"/>
      <c r="C181" s="187"/>
      <c r="D181" s="188" t="s">
        <v>71</v>
      </c>
      <c r="E181" s="200" t="s">
        <v>148</v>
      </c>
      <c r="F181" s="200" t="s">
        <v>292</v>
      </c>
      <c r="G181" s="187"/>
      <c r="H181" s="187"/>
      <c r="I181" s="190"/>
      <c r="J181" s="201">
        <f>BK181</f>
        <v>0</v>
      </c>
      <c r="K181" s="187"/>
      <c r="L181" s="192"/>
      <c r="M181" s="193"/>
      <c r="N181" s="194"/>
      <c r="O181" s="194"/>
      <c r="P181" s="195">
        <f>SUM(P182:P205)</f>
        <v>0</v>
      </c>
      <c r="Q181" s="194"/>
      <c r="R181" s="195">
        <f>SUM(R182:R205)</f>
        <v>0</v>
      </c>
      <c r="S181" s="194"/>
      <c r="T181" s="196">
        <f>SUM(T182:T205)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7" t="s">
        <v>80</v>
      </c>
      <c r="AT181" s="198" t="s">
        <v>71</v>
      </c>
      <c r="AU181" s="198" t="s">
        <v>80</v>
      </c>
      <c r="AY181" s="197" t="s">
        <v>121</v>
      </c>
      <c r="BK181" s="199">
        <f>SUM(BK182:BK205)</f>
        <v>0</v>
      </c>
    </row>
    <row r="182" s="2" customFormat="1" ht="21.75" customHeight="1">
      <c r="A182" s="40"/>
      <c r="B182" s="41"/>
      <c r="C182" s="202" t="s">
        <v>293</v>
      </c>
      <c r="D182" s="202" t="s">
        <v>123</v>
      </c>
      <c r="E182" s="203" t="s">
        <v>294</v>
      </c>
      <c r="F182" s="204" t="s">
        <v>295</v>
      </c>
      <c r="G182" s="205" t="s">
        <v>126</v>
      </c>
      <c r="H182" s="206">
        <v>860</v>
      </c>
      <c r="I182" s="207"/>
      <c r="J182" s="208">
        <f>ROUND(I182*H182,2)</f>
        <v>0</v>
      </c>
      <c r="K182" s="204" t="s">
        <v>127</v>
      </c>
      <c r="L182" s="46"/>
      <c r="M182" s="209" t="s">
        <v>19</v>
      </c>
      <c r="N182" s="210" t="s">
        <v>43</v>
      </c>
      <c r="O182" s="86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3" t="s">
        <v>128</v>
      </c>
      <c r="AT182" s="213" t="s">
        <v>123</v>
      </c>
      <c r="AU182" s="213" t="s">
        <v>82</v>
      </c>
      <c r="AY182" s="19" t="s">
        <v>121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9" t="s">
        <v>80</v>
      </c>
      <c r="BK182" s="214">
        <f>ROUND(I182*H182,2)</f>
        <v>0</v>
      </c>
      <c r="BL182" s="19" t="s">
        <v>128</v>
      </c>
      <c r="BM182" s="213" t="s">
        <v>296</v>
      </c>
    </row>
    <row r="183" s="2" customFormat="1">
      <c r="A183" s="40"/>
      <c r="B183" s="41"/>
      <c r="C183" s="42"/>
      <c r="D183" s="215" t="s">
        <v>130</v>
      </c>
      <c r="E183" s="42"/>
      <c r="F183" s="216" t="s">
        <v>297</v>
      </c>
      <c r="G183" s="42"/>
      <c r="H183" s="42"/>
      <c r="I183" s="217"/>
      <c r="J183" s="42"/>
      <c r="K183" s="42"/>
      <c r="L183" s="46"/>
      <c r="M183" s="218"/>
      <c r="N183" s="21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130</v>
      </c>
      <c r="AU183" s="19" t="s">
        <v>82</v>
      </c>
    </row>
    <row r="184" s="13" customFormat="1">
      <c r="A184" s="13"/>
      <c r="B184" s="220"/>
      <c r="C184" s="221"/>
      <c r="D184" s="222" t="s">
        <v>136</v>
      </c>
      <c r="E184" s="223" t="s">
        <v>19</v>
      </c>
      <c r="F184" s="224" t="s">
        <v>298</v>
      </c>
      <c r="G184" s="221"/>
      <c r="H184" s="223" t="s">
        <v>19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0" t="s">
        <v>136</v>
      </c>
      <c r="AU184" s="230" t="s">
        <v>82</v>
      </c>
      <c r="AV184" s="13" t="s">
        <v>80</v>
      </c>
      <c r="AW184" s="13" t="s">
        <v>33</v>
      </c>
      <c r="AX184" s="13" t="s">
        <v>72</v>
      </c>
      <c r="AY184" s="230" t="s">
        <v>121</v>
      </c>
    </row>
    <row r="185" s="13" customFormat="1">
      <c r="A185" s="13"/>
      <c r="B185" s="220"/>
      <c r="C185" s="221"/>
      <c r="D185" s="222" t="s">
        <v>136</v>
      </c>
      <c r="E185" s="223" t="s">
        <v>19</v>
      </c>
      <c r="F185" s="224" t="s">
        <v>299</v>
      </c>
      <c r="G185" s="221"/>
      <c r="H185" s="223" t="s">
        <v>19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136</v>
      </c>
      <c r="AU185" s="230" t="s">
        <v>82</v>
      </c>
      <c r="AV185" s="13" t="s">
        <v>80</v>
      </c>
      <c r="AW185" s="13" t="s">
        <v>33</v>
      </c>
      <c r="AX185" s="13" t="s">
        <v>72</v>
      </c>
      <c r="AY185" s="230" t="s">
        <v>121</v>
      </c>
    </row>
    <row r="186" s="14" customFormat="1">
      <c r="A186" s="14"/>
      <c r="B186" s="231"/>
      <c r="C186" s="232"/>
      <c r="D186" s="222" t="s">
        <v>136</v>
      </c>
      <c r="E186" s="233" t="s">
        <v>19</v>
      </c>
      <c r="F186" s="234" t="s">
        <v>300</v>
      </c>
      <c r="G186" s="232"/>
      <c r="H186" s="235">
        <v>430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136</v>
      </c>
      <c r="AU186" s="241" t="s">
        <v>82</v>
      </c>
      <c r="AV186" s="14" t="s">
        <v>82</v>
      </c>
      <c r="AW186" s="14" t="s">
        <v>33</v>
      </c>
      <c r="AX186" s="14" t="s">
        <v>72</v>
      </c>
      <c r="AY186" s="241" t="s">
        <v>121</v>
      </c>
    </row>
    <row r="187" s="13" customFormat="1">
      <c r="A187" s="13"/>
      <c r="B187" s="220"/>
      <c r="C187" s="221"/>
      <c r="D187" s="222" t="s">
        <v>136</v>
      </c>
      <c r="E187" s="223" t="s">
        <v>19</v>
      </c>
      <c r="F187" s="224" t="s">
        <v>301</v>
      </c>
      <c r="G187" s="221"/>
      <c r="H187" s="223" t="s">
        <v>19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136</v>
      </c>
      <c r="AU187" s="230" t="s">
        <v>82</v>
      </c>
      <c r="AV187" s="13" t="s">
        <v>80</v>
      </c>
      <c r="AW187" s="13" t="s">
        <v>33</v>
      </c>
      <c r="AX187" s="13" t="s">
        <v>72</v>
      </c>
      <c r="AY187" s="230" t="s">
        <v>121</v>
      </c>
    </row>
    <row r="188" s="14" customFormat="1">
      <c r="A188" s="14"/>
      <c r="B188" s="231"/>
      <c r="C188" s="232"/>
      <c r="D188" s="222" t="s">
        <v>136</v>
      </c>
      <c r="E188" s="233" t="s">
        <v>19</v>
      </c>
      <c r="F188" s="234" t="s">
        <v>300</v>
      </c>
      <c r="G188" s="232"/>
      <c r="H188" s="235">
        <v>430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1" t="s">
        <v>136</v>
      </c>
      <c r="AU188" s="241" t="s">
        <v>82</v>
      </c>
      <c r="AV188" s="14" t="s">
        <v>82</v>
      </c>
      <c r="AW188" s="14" t="s">
        <v>33</v>
      </c>
      <c r="AX188" s="14" t="s">
        <v>72</v>
      </c>
      <c r="AY188" s="241" t="s">
        <v>121</v>
      </c>
    </row>
    <row r="189" s="15" customFormat="1">
      <c r="A189" s="15"/>
      <c r="B189" s="242"/>
      <c r="C189" s="243"/>
      <c r="D189" s="222" t="s">
        <v>136</v>
      </c>
      <c r="E189" s="244" t="s">
        <v>19</v>
      </c>
      <c r="F189" s="245" t="s">
        <v>183</v>
      </c>
      <c r="G189" s="243"/>
      <c r="H189" s="246">
        <v>860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2" t="s">
        <v>136</v>
      </c>
      <c r="AU189" s="252" t="s">
        <v>82</v>
      </c>
      <c r="AV189" s="15" t="s">
        <v>128</v>
      </c>
      <c r="AW189" s="15" t="s">
        <v>33</v>
      </c>
      <c r="AX189" s="15" t="s">
        <v>80</v>
      </c>
      <c r="AY189" s="252" t="s">
        <v>121</v>
      </c>
    </row>
    <row r="190" s="2" customFormat="1" ht="24.15" customHeight="1">
      <c r="A190" s="40"/>
      <c r="B190" s="41"/>
      <c r="C190" s="202" t="s">
        <v>302</v>
      </c>
      <c r="D190" s="202" t="s">
        <v>123</v>
      </c>
      <c r="E190" s="203" t="s">
        <v>303</v>
      </c>
      <c r="F190" s="204" t="s">
        <v>304</v>
      </c>
      <c r="G190" s="205" t="s">
        <v>126</v>
      </c>
      <c r="H190" s="206">
        <v>430</v>
      </c>
      <c r="I190" s="207"/>
      <c r="J190" s="208">
        <f>ROUND(I190*H190,2)</f>
        <v>0</v>
      </c>
      <c r="K190" s="204" t="s">
        <v>127</v>
      </c>
      <c r="L190" s="46"/>
      <c r="M190" s="209" t="s">
        <v>19</v>
      </c>
      <c r="N190" s="210" t="s">
        <v>43</v>
      </c>
      <c r="O190" s="86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3" t="s">
        <v>128</v>
      </c>
      <c r="AT190" s="213" t="s">
        <v>123</v>
      </c>
      <c r="AU190" s="213" t="s">
        <v>82</v>
      </c>
      <c r="AY190" s="19" t="s">
        <v>121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9" t="s">
        <v>80</v>
      </c>
      <c r="BK190" s="214">
        <f>ROUND(I190*H190,2)</f>
        <v>0</v>
      </c>
      <c r="BL190" s="19" t="s">
        <v>128</v>
      </c>
      <c r="BM190" s="213" t="s">
        <v>305</v>
      </c>
    </row>
    <row r="191" s="2" customFormat="1">
      <c r="A191" s="40"/>
      <c r="B191" s="41"/>
      <c r="C191" s="42"/>
      <c r="D191" s="215" t="s">
        <v>130</v>
      </c>
      <c r="E191" s="42"/>
      <c r="F191" s="216" t="s">
        <v>306</v>
      </c>
      <c r="G191" s="42"/>
      <c r="H191" s="42"/>
      <c r="I191" s="217"/>
      <c r="J191" s="42"/>
      <c r="K191" s="42"/>
      <c r="L191" s="46"/>
      <c r="M191" s="218"/>
      <c r="N191" s="219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130</v>
      </c>
      <c r="AU191" s="19" t="s">
        <v>82</v>
      </c>
    </row>
    <row r="192" s="13" customFormat="1">
      <c r="A192" s="13"/>
      <c r="B192" s="220"/>
      <c r="C192" s="221"/>
      <c r="D192" s="222" t="s">
        <v>136</v>
      </c>
      <c r="E192" s="223" t="s">
        <v>19</v>
      </c>
      <c r="F192" s="224" t="s">
        <v>298</v>
      </c>
      <c r="G192" s="221"/>
      <c r="H192" s="223" t="s">
        <v>19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136</v>
      </c>
      <c r="AU192" s="230" t="s">
        <v>82</v>
      </c>
      <c r="AV192" s="13" t="s">
        <v>80</v>
      </c>
      <c r="AW192" s="13" t="s">
        <v>33</v>
      </c>
      <c r="AX192" s="13" t="s">
        <v>72</v>
      </c>
      <c r="AY192" s="230" t="s">
        <v>121</v>
      </c>
    </row>
    <row r="193" s="14" customFormat="1">
      <c r="A193" s="14"/>
      <c r="B193" s="231"/>
      <c r="C193" s="232"/>
      <c r="D193" s="222" t="s">
        <v>136</v>
      </c>
      <c r="E193" s="233" t="s">
        <v>19</v>
      </c>
      <c r="F193" s="234" t="s">
        <v>300</v>
      </c>
      <c r="G193" s="232"/>
      <c r="H193" s="235">
        <v>430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136</v>
      </c>
      <c r="AU193" s="241" t="s">
        <v>82</v>
      </c>
      <c r="AV193" s="14" t="s">
        <v>82</v>
      </c>
      <c r="AW193" s="14" t="s">
        <v>33</v>
      </c>
      <c r="AX193" s="14" t="s">
        <v>80</v>
      </c>
      <c r="AY193" s="241" t="s">
        <v>121</v>
      </c>
    </row>
    <row r="194" s="2" customFormat="1" ht="16.5" customHeight="1">
      <c r="A194" s="40"/>
      <c r="B194" s="41"/>
      <c r="C194" s="202" t="s">
        <v>307</v>
      </c>
      <c r="D194" s="202" t="s">
        <v>123</v>
      </c>
      <c r="E194" s="203" t="s">
        <v>308</v>
      </c>
      <c r="F194" s="204" t="s">
        <v>309</v>
      </c>
      <c r="G194" s="205" t="s">
        <v>126</v>
      </c>
      <c r="H194" s="206">
        <v>430</v>
      </c>
      <c r="I194" s="207"/>
      <c r="J194" s="208">
        <f>ROUND(I194*H194,2)</f>
        <v>0</v>
      </c>
      <c r="K194" s="204" t="s">
        <v>127</v>
      </c>
      <c r="L194" s="46"/>
      <c r="M194" s="209" t="s">
        <v>19</v>
      </c>
      <c r="N194" s="210" t="s">
        <v>43</v>
      </c>
      <c r="O194" s="86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128</v>
      </c>
      <c r="AT194" s="213" t="s">
        <v>123</v>
      </c>
      <c r="AU194" s="213" t="s">
        <v>82</v>
      </c>
      <c r="AY194" s="19" t="s">
        <v>121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80</v>
      </c>
      <c r="BK194" s="214">
        <f>ROUND(I194*H194,2)</f>
        <v>0</v>
      </c>
      <c r="BL194" s="19" t="s">
        <v>128</v>
      </c>
      <c r="BM194" s="213" t="s">
        <v>310</v>
      </c>
    </row>
    <row r="195" s="2" customFormat="1">
      <c r="A195" s="40"/>
      <c r="B195" s="41"/>
      <c r="C195" s="42"/>
      <c r="D195" s="215" t="s">
        <v>130</v>
      </c>
      <c r="E195" s="42"/>
      <c r="F195" s="216" t="s">
        <v>311</v>
      </c>
      <c r="G195" s="42"/>
      <c r="H195" s="42"/>
      <c r="I195" s="217"/>
      <c r="J195" s="42"/>
      <c r="K195" s="42"/>
      <c r="L195" s="46"/>
      <c r="M195" s="218"/>
      <c r="N195" s="21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130</v>
      </c>
      <c r="AU195" s="19" t="s">
        <v>82</v>
      </c>
    </row>
    <row r="196" s="13" customFormat="1">
      <c r="A196" s="13"/>
      <c r="B196" s="220"/>
      <c r="C196" s="221"/>
      <c r="D196" s="222" t="s">
        <v>136</v>
      </c>
      <c r="E196" s="223" t="s">
        <v>19</v>
      </c>
      <c r="F196" s="224" t="s">
        <v>298</v>
      </c>
      <c r="G196" s="221"/>
      <c r="H196" s="223" t="s">
        <v>19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136</v>
      </c>
      <c r="AU196" s="230" t="s">
        <v>82</v>
      </c>
      <c r="AV196" s="13" t="s">
        <v>80</v>
      </c>
      <c r="AW196" s="13" t="s">
        <v>33</v>
      </c>
      <c r="AX196" s="13" t="s">
        <v>72</v>
      </c>
      <c r="AY196" s="230" t="s">
        <v>121</v>
      </c>
    </row>
    <row r="197" s="14" customFormat="1">
      <c r="A197" s="14"/>
      <c r="B197" s="231"/>
      <c r="C197" s="232"/>
      <c r="D197" s="222" t="s">
        <v>136</v>
      </c>
      <c r="E197" s="233" t="s">
        <v>19</v>
      </c>
      <c r="F197" s="234" t="s">
        <v>300</v>
      </c>
      <c r="G197" s="232"/>
      <c r="H197" s="235">
        <v>430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1" t="s">
        <v>136</v>
      </c>
      <c r="AU197" s="241" t="s">
        <v>82</v>
      </c>
      <c r="AV197" s="14" t="s">
        <v>82</v>
      </c>
      <c r="AW197" s="14" t="s">
        <v>33</v>
      </c>
      <c r="AX197" s="14" t="s">
        <v>80</v>
      </c>
      <c r="AY197" s="241" t="s">
        <v>121</v>
      </c>
    </row>
    <row r="198" s="2" customFormat="1" ht="16.5" customHeight="1">
      <c r="A198" s="40"/>
      <c r="B198" s="41"/>
      <c r="C198" s="202" t="s">
        <v>312</v>
      </c>
      <c r="D198" s="202" t="s">
        <v>123</v>
      </c>
      <c r="E198" s="203" t="s">
        <v>313</v>
      </c>
      <c r="F198" s="204" t="s">
        <v>314</v>
      </c>
      <c r="G198" s="205" t="s">
        <v>126</v>
      </c>
      <c r="H198" s="206">
        <v>430</v>
      </c>
      <c r="I198" s="207"/>
      <c r="J198" s="208">
        <f>ROUND(I198*H198,2)</f>
        <v>0</v>
      </c>
      <c r="K198" s="204" t="s">
        <v>127</v>
      </c>
      <c r="L198" s="46"/>
      <c r="M198" s="209" t="s">
        <v>19</v>
      </c>
      <c r="N198" s="210" t="s">
        <v>43</v>
      </c>
      <c r="O198" s="86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3" t="s">
        <v>128</v>
      </c>
      <c r="AT198" s="213" t="s">
        <v>123</v>
      </c>
      <c r="AU198" s="213" t="s">
        <v>82</v>
      </c>
      <c r="AY198" s="19" t="s">
        <v>121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9" t="s">
        <v>80</v>
      </c>
      <c r="BK198" s="214">
        <f>ROUND(I198*H198,2)</f>
        <v>0</v>
      </c>
      <c r="BL198" s="19" t="s">
        <v>128</v>
      </c>
      <c r="BM198" s="213" t="s">
        <v>315</v>
      </c>
    </row>
    <row r="199" s="2" customFormat="1">
      <c r="A199" s="40"/>
      <c r="B199" s="41"/>
      <c r="C199" s="42"/>
      <c r="D199" s="215" t="s">
        <v>130</v>
      </c>
      <c r="E199" s="42"/>
      <c r="F199" s="216" t="s">
        <v>316</v>
      </c>
      <c r="G199" s="42"/>
      <c r="H199" s="42"/>
      <c r="I199" s="217"/>
      <c r="J199" s="42"/>
      <c r="K199" s="42"/>
      <c r="L199" s="46"/>
      <c r="M199" s="218"/>
      <c r="N199" s="219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130</v>
      </c>
      <c r="AU199" s="19" t="s">
        <v>82</v>
      </c>
    </row>
    <row r="200" s="13" customFormat="1">
      <c r="A200" s="13"/>
      <c r="B200" s="220"/>
      <c r="C200" s="221"/>
      <c r="D200" s="222" t="s">
        <v>136</v>
      </c>
      <c r="E200" s="223" t="s">
        <v>19</v>
      </c>
      <c r="F200" s="224" t="s">
        <v>298</v>
      </c>
      <c r="G200" s="221"/>
      <c r="H200" s="223" t="s">
        <v>19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136</v>
      </c>
      <c r="AU200" s="230" t="s">
        <v>82</v>
      </c>
      <c r="AV200" s="13" t="s">
        <v>80</v>
      </c>
      <c r="AW200" s="13" t="s">
        <v>33</v>
      </c>
      <c r="AX200" s="13" t="s">
        <v>72</v>
      </c>
      <c r="AY200" s="230" t="s">
        <v>121</v>
      </c>
    </row>
    <row r="201" s="14" customFormat="1">
      <c r="A201" s="14"/>
      <c r="B201" s="231"/>
      <c r="C201" s="232"/>
      <c r="D201" s="222" t="s">
        <v>136</v>
      </c>
      <c r="E201" s="233" t="s">
        <v>19</v>
      </c>
      <c r="F201" s="234" t="s">
        <v>300</v>
      </c>
      <c r="G201" s="232"/>
      <c r="H201" s="235">
        <v>430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1" t="s">
        <v>136</v>
      </c>
      <c r="AU201" s="241" t="s">
        <v>82</v>
      </c>
      <c r="AV201" s="14" t="s">
        <v>82</v>
      </c>
      <c r="AW201" s="14" t="s">
        <v>33</v>
      </c>
      <c r="AX201" s="14" t="s">
        <v>80</v>
      </c>
      <c r="AY201" s="241" t="s">
        <v>121</v>
      </c>
    </row>
    <row r="202" s="2" customFormat="1" ht="24.15" customHeight="1">
      <c r="A202" s="40"/>
      <c r="B202" s="41"/>
      <c r="C202" s="202" t="s">
        <v>317</v>
      </c>
      <c r="D202" s="202" t="s">
        <v>123</v>
      </c>
      <c r="E202" s="203" t="s">
        <v>318</v>
      </c>
      <c r="F202" s="204" t="s">
        <v>319</v>
      </c>
      <c r="G202" s="205" t="s">
        <v>126</v>
      </c>
      <c r="H202" s="206">
        <v>430</v>
      </c>
      <c r="I202" s="207"/>
      <c r="J202" s="208">
        <f>ROUND(I202*H202,2)</f>
        <v>0</v>
      </c>
      <c r="K202" s="204" t="s">
        <v>127</v>
      </c>
      <c r="L202" s="46"/>
      <c r="M202" s="209" t="s">
        <v>19</v>
      </c>
      <c r="N202" s="210" t="s">
        <v>43</v>
      </c>
      <c r="O202" s="86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128</v>
      </c>
      <c r="AT202" s="213" t="s">
        <v>123</v>
      </c>
      <c r="AU202" s="213" t="s">
        <v>82</v>
      </c>
      <c r="AY202" s="19" t="s">
        <v>121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80</v>
      </c>
      <c r="BK202" s="214">
        <f>ROUND(I202*H202,2)</f>
        <v>0</v>
      </c>
      <c r="BL202" s="19" t="s">
        <v>128</v>
      </c>
      <c r="BM202" s="213" t="s">
        <v>320</v>
      </c>
    </row>
    <row r="203" s="2" customFormat="1">
      <c r="A203" s="40"/>
      <c r="B203" s="41"/>
      <c r="C203" s="42"/>
      <c r="D203" s="215" t="s">
        <v>130</v>
      </c>
      <c r="E203" s="42"/>
      <c r="F203" s="216" t="s">
        <v>321</v>
      </c>
      <c r="G203" s="42"/>
      <c r="H203" s="42"/>
      <c r="I203" s="217"/>
      <c r="J203" s="42"/>
      <c r="K203" s="42"/>
      <c r="L203" s="46"/>
      <c r="M203" s="218"/>
      <c r="N203" s="219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130</v>
      </c>
      <c r="AU203" s="19" t="s">
        <v>82</v>
      </c>
    </row>
    <row r="204" s="13" customFormat="1">
      <c r="A204" s="13"/>
      <c r="B204" s="220"/>
      <c r="C204" s="221"/>
      <c r="D204" s="222" t="s">
        <v>136</v>
      </c>
      <c r="E204" s="223" t="s">
        <v>19</v>
      </c>
      <c r="F204" s="224" t="s">
        <v>298</v>
      </c>
      <c r="G204" s="221"/>
      <c r="H204" s="223" t="s">
        <v>19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136</v>
      </c>
      <c r="AU204" s="230" t="s">
        <v>82</v>
      </c>
      <c r="AV204" s="13" t="s">
        <v>80</v>
      </c>
      <c r="AW204" s="13" t="s">
        <v>33</v>
      </c>
      <c r="AX204" s="13" t="s">
        <v>72</v>
      </c>
      <c r="AY204" s="230" t="s">
        <v>121</v>
      </c>
    </row>
    <row r="205" s="14" customFormat="1">
      <c r="A205" s="14"/>
      <c r="B205" s="231"/>
      <c r="C205" s="232"/>
      <c r="D205" s="222" t="s">
        <v>136</v>
      </c>
      <c r="E205" s="233" t="s">
        <v>19</v>
      </c>
      <c r="F205" s="234" t="s">
        <v>300</v>
      </c>
      <c r="G205" s="232"/>
      <c r="H205" s="235">
        <v>430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1" t="s">
        <v>136</v>
      </c>
      <c r="AU205" s="241" t="s">
        <v>82</v>
      </c>
      <c r="AV205" s="14" t="s">
        <v>82</v>
      </c>
      <c r="AW205" s="14" t="s">
        <v>33</v>
      </c>
      <c r="AX205" s="14" t="s">
        <v>80</v>
      </c>
      <c r="AY205" s="241" t="s">
        <v>121</v>
      </c>
    </row>
    <row r="206" s="12" customFormat="1" ht="22.8" customHeight="1">
      <c r="A206" s="12"/>
      <c r="B206" s="186"/>
      <c r="C206" s="187"/>
      <c r="D206" s="188" t="s">
        <v>71</v>
      </c>
      <c r="E206" s="200" t="s">
        <v>163</v>
      </c>
      <c r="F206" s="200" t="s">
        <v>322</v>
      </c>
      <c r="G206" s="187"/>
      <c r="H206" s="187"/>
      <c r="I206" s="190"/>
      <c r="J206" s="201">
        <f>BK206</f>
        <v>0</v>
      </c>
      <c r="K206" s="187"/>
      <c r="L206" s="192"/>
      <c r="M206" s="193"/>
      <c r="N206" s="194"/>
      <c r="O206" s="194"/>
      <c r="P206" s="195">
        <f>SUM(P207:P217)</f>
        <v>0</v>
      </c>
      <c r="Q206" s="194"/>
      <c r="R206" s="195">
        <f>SUM(R207:R217)</f>
        <v>0.40572449999999999</v>
      </c>
      <c r="S206" s="194"/>
      <c r="T206" s="196">
        <f>SUM(T207:T217)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7" t="s">
        <v>80</v>
      </c>
      <c r="AT206" s="198" t="s">
        <v>71</v>
      </c>
      <c r="AU206" s="198" t="s">
        <v>80</v>
      </c>
      <c r="AY206" s="197" t="s">
        <v>121</v>
      </c>
      <c r="BK206" s="199">
        <f>SUM(BK207:BK217)</f>
        <v>0</v>
      </c>
    </row>
    <row r="207" s="2" customFormat="1" ht="16.5" customHeight="1">
      <c r="A207" s="40"/>
      <c r="B207" s="41"/>
      <c r="C207" s="202" t="s">
        <v>323</v>
      </c>
      <c r="D207" s="202" t="s">
        <v>123</v>
      </c>
      <c r="E207" s="203" t="s">
        <v>324</v>
      </c>
      <c r="F207" s="204" t="s">
        <v>325</v>
      </c>
      <c r="G207" s="205" t="s">
        <v>270</v>
      </c>
      <c r="H207" s="206">
        <v>87</v>
      </c>
      <c r="I207" s="207"/>
      <c r="J207" s="208">
        <f>ROUND(I207*H207,2)</f>
        <v>0</v>
      </c>
      <c r="K207" s="204" t="s">
        <v>127</v>
      </c>
      <c r="L207" s="46"/>
      <c r="M207" s="209" t="s">
        <v>19</v>
      </c>
      <c r="N207" s="210" t="s">
        <v>43</v>
      </c>
      <c r="O207" s="86"/>
      <c r="P207" s="211">
        <f>O207*H207</f>
        <v>0</v>
      </c>
      <c r="Q207" s="211">
        <v>1.0000000000000001E-05</v>
      </c>
      <c r="R207" s="211">
        <f>Q207*H207</f>
        <v>0.00087000000000000011</v>
      </c>
      <c r="S207" s="211">
        <v>0</v>
      </c>
      <c r="T207" s="21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3" t="s">
        <v>128</v>
      </c>
      <c r="AT207" s="213" t="s">
        <v>123</v>
      </c>
      <c r="AU207" s="213" t="s">
        <v>82</v>
      </c>
      <c r="AY207" s="19" t="s">
        <v>121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9" t="s">
        <v>80</v>
      </c>
      <c r="BK207" s="214">
        <f>ROUND(I207*H207,2)</f>
        <v>0</v>
      </c>
      <c r="BL207" s="19" t="s">
        <v>128</v>
      </c>
      <c r="BM207" s="213" t="s">
        <v>326</v>
      </c>
    </row>
    <row r="208" s="2" customFormat="1">
      <c r="A208" s="40"/>
      <c r="B208" s="41"/>
      <c r="C208" s="42"/>
      <c r="D208" s="215" t="s">
        <v>130</v>
      </c>
      <c r="E208" s="42"/>
      <c r="F208" s="216" t="s">
        <v>327</v>
      </c>
      <c r="G208" s="42"/>
      <c r="H208" s="42"/>
      <c r="I208" s="217"/>
      <c r="J208" s="42"/>
      <c r="K208" s="42"/>
      <c r="L208" s="46"/>
      <c r="M208" s="218"/>
      <c r="N208" s="219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130</v>
      </c>
      <c r="AU208" s="19" t="s">
        <v>82</v>
      </c>
    </row>
    <row r="209" s="2" customFormat="1" ht="16.5" customHeight="1">
      <c r="A209" s="40"/>
      <c r="B209" s="41"/>
      <c r="C209" s="253" t="s">
        <v>328</v>
      </c>
      <c r="D209" s="253" t="s">
        <v>202</v>
      </c>
      <c r="E209" s="254" t="s">
        <v>329</v>
      </c>
      <c r="F209" s="255" t="s">
        <v>330</v>
      </c>
      <c r="G209" s="256" t="s">
        <v>270</v>
      </c>
      <c r="H209" s="257">
        <v>89.609999999999999</v>
      </c>
      <c r="I209" s="258"/>
      <c r="J209" s="259">
        <f>ROUND(I209*H209,2)</f>
        <v>0</v>
      </c>
      <c r="K209" s="255" t="s">
        <v>127</v>
      </c>
      <c r="L209" s="260"/>
      <c r="M209" s="261" t="s">
        <v>19</v>
      </c>
      <c r="N209" s="262" t="s">
        <v>43</v>
      </c>
      <c r="O209" s="86"/>
      <c r="P209" s="211">
        <f>O209*H209</f>
        <v>0</v>
      </c>
      <c r="Q209" s="211">
        <v>0.00445</v>
      </c>
      <c r="R209" s="211">
        <f>Q209*H209</f>
        <v>0.39876450000000002</v>
      </c>
      <c r="S209" s="211">
        <v>0</v>
      </c>
      <c r="T209" s="21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3" t="s">
        <v>163</v>
      </c>
      <c r="AT209" s="213" t="s">
        <v>202</v>
      </c>
      <c r="AU209" s="213" t="s">
        <v>82</v>
      </c>
      <c r="AY209" s="19" t="s">
        <v>121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9" t="s">
        <v>80</v>
      </c>
      <c r="BK209" s="214">
        <f>ROUND(I209*H209,2)</f>
        <v>0</v>
      </c>
      <c r="BL209" s="19" t="s">
        <v>128</v>
      </c>
      <c r="BM209" s="213" t="s">
        <v>331</v>
      </c>
    </row>
    <row r="210" s="14" customFormat="1">
      <c r="A210" s="14"/>
      <c r="B210" s="231"/>
      <c r="C210" s="232"/>
      <c r="D210" s="222" t="s">
        <v>136</v>
      </c>
      <c r="E210" s="232"/>
      <c r="F210" s="234" t="s">
        <v>332</v>
      </c>
      <c r="G210" s="232"/>
      <c r="H210" s="235">
        <v>89.609999999999999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1" t="s">
        <v>136</v>
      </c>
      <c r="AU210" s="241" t="s">
        <v>82</v>
      </c>
      <c r="AV210" s="14" t="s">
        <v>82</v>
      </c>
      <c r="AW210" s="14" t="s">
        <v>4</v>
      </c>
      <c r="AX210" s="14" t="s">
        <v>80</v>
      </c>
      <c r="AY210" s="241" t="s">
        <v>121</v>
      </c>
    </row>
    <row r="211" s="2" customFormat="1" ht="16.5" customHeight="1">
      <c r="A211" s="40"/>
      <c r="B211" s="41"/>
      <c r="C211" s="202" t="s">
        <v>333</v>
      </c>
      <c r="D211" s="202" t="s">
        <v>123</v>
      </c>
      <c r="E211" s="203" t="s">
        <v>334</v>
      </c>
      <c r="F211" s="204" t="s">
        <v>335</v>
      </c>
      <c r="G211" s="205" t="s">
        <v>270</v>
      </c>
      <c r="H211" s="206">
        <v>87</v>
      </c>
      <c r="I211" s="207"/>
      <c r="J211" s="208">
        <f>ROUND(I211*H211,2)</f>
        <v>0</v>
      </c>
      <c r="K211" s="204" t="s">
        <v>127</v>
      </c>
      <c r="L211" s="46"/>
      <c r="M211" s="209" t="s">
        <v>19</v>
      </c>
      <c r="N211" s="210" t="s">
        <v>43</v>
      </c>
      <c r="O211" s="86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3" t="s">
        <v>128</v>
      </c>
      <c r="AT211" s="213" t="s">
        <v>123</v>
      </c>
      <c r="AU211" s="213" t="s">
        <v>82</v>
      </c>
      <c r="AY211" s="19" t="s">
        <v>121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9" t="s">
        <v>80</v>
      </c>
      <c r="BK211" s="214">
        <f>ROUND(I211*H211,2)</f>
        <v>0</v>
      </c>
      <c r="BL211" s="19" t="s">
        <v>128</v>
      </c>
      <c r="BM211" s="213" t="s">
        <v>336</v>
      </c>
    </row>
    <row r="212" s="2" customFormat="1">
      <c r="A212" s="40"/>
      <c r="B212" s="41"/>
      <c r="C212" s="42"/>
      <c r="D212" s="215" t="s">
        <v>130</v>
      </c>
      <c r="E212" s="42"/>
      <c r="F212" s="216" t="s">
        <v>337</v>
      </c>
      <c r="G212" s="42"/>
      <c r="H212" s="42"/>
      <c r="I212" s="217"/>
      <c r="J212" s="42"/>
      <c r="K212" s="42"/>
      <c r="L212" s="46"/>
      <c r="M212" s="218"/>
      <c r="N212" s="21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130</v>
      </c>
      <c r="AU212" s="19" t="s">
        <v>82</v>
      </c>
    </row>
    <row r="213" s="14" customFormat="1">
      <c r="A213" s="14"/>
      <c r="B213" s="231"/>
      <c r="C213" s="232"/>
      <c r="D213" s="222" t="s">
        <v>136</v>
      </c>
      <c r="E213" s="233" t="s">
        <v>19</v>
      </c>
      <c r="F213" s="234" t="s">
        <v>338</v>
      </c>
      <c r="G213" s="232"/>
      <c r="H213" s="235">
        <v>87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1" t="s">
        <v>136</v>
      </c>
      <c r="AU213" s="241" t="s">
        <v>82</v>
      </c>
      <c r="AV213" s="14" t="s">
        <v>82</v>
      </c>
      <c r="AW213" s="14" t="s">
        <v>33</v>
      </c>
      <c r="AX213" s="14" t="s">
        <v>80</v>
      </c>
      <c r="AY213" s="241" t="s">
        <v>121</v>
      </c>
    </row>
    <row r="214" s="2" customFormat="1" ht="16.5" customHeight="1">
      <c r="A214" s="40"/>
      <c r="B214" s="41"/>
      <c r="C214" s="202" t="s">
        <v>339</v>
      </c>
      <c r="D214" s="202" t="s">
        <v>123</v>
      </c>
      <c r="E214" s="203" t="s">
        <v>340</v>
      </c>
      <c r="F214" s="204" t="s">
        <v>341</v>
      </c>
      <c r="G214" s="205" t="s">
        <v>270</v>
      </c>
      <c r="H214" s="206">
        <v>87</v>
      </c>
      <c r="I214" s="207"/>
      <c r="J214" s="208">
        <f>ROUND(I214*H214,2)</f>
        <v>0</v>
      </c>
      <c r="K214" s="204" t="s">
        <v>127</v>
      </c>
      <c r="L214" s="46"/>
      <c r="M214" s="209" t="s">
        <v>19</v>
      </c>
      <c r="N214" s="210" t="s">
        <v>43</v>
      </c>
      <c r="O214" s="86"/>
      <c r="P214" s="211">
        <f>O214*H214</f>
        <v>0</v>
      </c>
      <c r="Q214" s="211">
        <v>6.9999999999999994E-05</v>
      </c>
      <c r="R214" s="211">
        <f>Q214*H214</f>
        <v>0.0060899999999999991</v>
      </c>
      <c r="S214" s="211">
        <v>0</v>
      </c>
      <c r="T214" s="21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3" t="s">
        <v>128</v>
      </c>
      <c r="AT214" s="213" t="s">
        <v>123</v>
      </c>
      <c r="AU214" s="213" t="s">
        <v>82</v>
      </c>
      <c r="AY214" s="19" t="s">
        <v>121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9" t="s">
        <v>80</v>
      </c>
      <c r="BK214" s="214">
        <f>ROUND(I214*H214,2)</f>
        <v>0</v>
      </c>
      <c r="BL214" s="19" t="s">
        <v>128</v>
      </c>
      <c r="BM214" s="213" t="s">
        <v>342</v>
      </c>
    </row>
    <row r="215" s="2" customFormat="1">
      <c r="A215" s="40"/>
      <c r="B215" s="41"/>
      <c r="C215" s="42"/>
      <c r="D215" s="215" t="s">
        <v>130</v>
      </c>
      <c r="E215" s="42"/>
      <c r="F215" s="216" t="s">
        <v>343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130</v>
      </c>
      <c r="AU215" s="19" t="s">
        <v>82</v>
      </c>
    </row>
    <row r="216" s="14" customFormat="1">
      <c r="A216" s="14"/>
      <c r="B216" s="231"/>
      <c r="C216" s="232"/>
      <c r="D216" s="222" t="s">
        <v>136</v>
      </c>
      <c r="E216" s="233" t="s">
        <v>19</v>
      </c>
      <c r="F216" s="234" t="s">
        <v>338</v>
      </c>
      <c r="G216" s="232"/>
      <c r="H216" s="235">
        <v>87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136</v>
      </c>
      <c r="AU216" s="241" t="s">
        <v>82</v>
      </c>
      <c r="AV216" s="14" t="s">
        <v>82</v>
      </c>
      <c r="AW216" s="14" t="s">
        <v>33</v>
      </c>
      <c r="AX216" s="14" t="s">
        <v>80</v>
      </c>
      <c r="AY216" s="241" t="s">
        <v>121</v>
      </c>
    </row>
    <row r="217" s="2" customFormat="1" ht="16.5" customHeight="1">
      <c r="A217" s="40"/>
      <c r="B217" s="41"/>
      <c r="C217" s="202" t="s">
        <v>344</v>
      </c>
      <c r="D217" s="202" t="s">
        <v>123</v>
      </c>
      <c r="E217" s="203" t="s">
        <v>345</v>
      </c>
      <c r="F217" s="204" t="s">
        <v>346</v>
      </c>
      <c r="G217" s="205" t="s">
        <v>347</v>
      </c>
      <c r="H217" s="206">
        <v>1</v>
      </c>
      <c r="I217" s="207"/>
      <c r="J217" s="208">
        <f>ROUND(I217*H217,2)</f>
        <v>0</v>
      </c>
      <c r="K217" s="204" t="s">
        <v>19</v>
      </c>
      <c r="L217" s="46"/>
      <c r="M217" s="209" t="s">
        <v>19</v>
      </c>
      <c r="N217" s="210" t="s">
        <v>43</v>
      </c>
      <c r="O217" s="86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3" t="s">
        <v>128</v>
      </c>
      <c r="AT217" s="213" t="s">
        <v>123</v>
      </c>
      <c r="AU217" s="213" t="s">
        <v>82</v>
      </c>
      <c r="AY217" s="19" t="s">
        <v>121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9" t="s">
        <v>80</v>
      </c>
      <c r="BK217" s="214">
        <f>ROUND(I217*H217,2)</f>
        <v>0</v>
      </c>
      <c r="BL217" s="19" t="s">
        <v>128</v>
      </c>
      <c r="BM217" s="213" t="s">
        <v>348</v>
      </c>
    </row>
    <row r="218" s="12" customFormat="1" ht="22.8" customHeight="1">
      <c r="A218" s="12"/>
      <c r="B218" s="186"/>
      <c r="C218" s="187"/>
      <c r="D218" s="188" t="s">
        <v>71</v>
      </c>
      <c r="E218" s="200" t="s">
        <v>168</v>
      </c>
      <c r="F218" s="200" t="s">
        <v>349</v>
      </c>
      <c r="G218" s="187"/>
      <c r="H218" s="187"/>
      <c r="I218" s="190"/>
      <c r="J218" s="201">
        <f>BK218</f>
        <v>0</v>
      </c>
      <c r="K218" s="187"/>
      <c r="L218" s="192"/>
      <c r="M218" s="193"/>
      <c r="N218" s="194"/>
      <c r="O218" s="194"/>
      <c r="P218" s="195">
        <f>SUM(P219:P250)</f>
        <v>0</v>
      </c>
      <c r="Q218" s="194"/>
      <c r="R218" s="195">
        <f>SUM(R219:R250)</f>
        <v>76.897510000000011</v>
      </c>
      <c r="S218" s="194"/>
      <c r="T218" s="196">
        <f>SUM(T219:T250)</f>
        <v>7.1999999999999993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7" t="s">
        <v>80</v>
      </c>
      <c r="AT218" s="198" t="s">
        <v>71</v>
      </c>
      <c r="AU218" s="198" t="s">
        <v>80</v>
      </c>
      <c r="AY218" s="197" t="s">
        <v>121</v>
      </c>
      <c r="BK218" s="199">
        <f>SUM(BK219:BK250)</f>
        <v>0</v>
      </c>
    </row>
    <row r="219" s="2" customFormat="1" ht="24.15" customHeight="1">
      <c r="A219" s="40"/>
      <c r="B219" s="41"/>
      <c r="C219" s="202" t="s">
        <v>350</v>
      </c>
      <c r="D219" s="202" t="s">
        <v>123</v>
      </c>
      <c r="E219" s="203" t="s">
        <v>351</v>
      </c>
      <c r="F219" s="204" t="s">
        <v>352</v>
      </c>
      <c r="G219" s="205" t="s">
        <v>270</v>
      </c>
      <c r="H219" s="206">
        <v>243</v>
      </c>
      <c r="I219" s="207"/>
      <c r="J219" s="208">
        <f>ROUND(I219*H219,2)</f>
        <v>0</v>
      </c>
      <c r="K219" s="204" t="s">
        <v>127</v>
      </c>
      <c r="L219" s="46"/>
      <c r="M219" s="209" t="s">
        <v>19</v>
      </c>
      <c r="N219" s="210" t="s">
        <v>43</v>
      </c>
      <c r="O219" s="86"/>
      <c r="P219" s="211">
        <f>O219*H219</f>
        <v>0</v>
      </c>
      <c r="Q219" s="211">
        <v>0.16850000000000001</v>
      </c>
      <c r="R219" s="211">
        <f>Q219*H219</f>
        <v>40.945500000000003</v>
      </c>
      <c r="S219" s="211">
        <v>0</v>
      </c>
      <c r="T219" s="21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3" t="s">
        <v>128</v>
      </c>
      <c r="AT219" s="213" t="s">
        <v>123</v>
      </c>
      <c r="AU219" s="213" t="s">
        <v>82</v>
      </c>
      <c r="AY219" s="19" t="s">
        <v>121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9" t="s">
        <v>80</v>
      </c>
      <c r="BK219" s="214">
        <f>ROUND(I219*H219,2)</f>
        <v>0</v>
      </c>
      <c r="BL219" s="19" t="s">
        <v>128</v>
      </c>
      <c r="BM219" s="213" t="s">
        <v>353</v>
      </c>
    </row>
    <row r="220" s="2" customFormat="1">
      <c r="A220" s="40"/>
      <c r="B220" s="41"/>
      <c r="C220" s="42"/>
      <c r="D220" s="215" t="s">
        <v>130</v>
      </c>
      <c r="E220" s="42"/>
      <c r="F220" s="216" t="s">
        <v>354</v>
      </c>
      <c r="G220" s="42"/>
      <c r="H220" s="42"/>
      <c r="I220" s="217"/>
      <c r="J220" s="42"/>
      <c r="K220" s="42"/>
      <c r="L220" s="46"/>
      <c r="M220" s="218"/>
      <c r="N220" s="219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130</v>
      </c>
      <c r="AU220" s="19" t="s">
        <v>82</v>
      </c>
    </row>
    <row r="221" s="13" customFormat="1">
      <c r="A221" s="13"/>
      <c r="B221" s="220"/>
      <c r="C221" s="221"/>
      <c r="D221" s="222" t="s">
        <v>136</v>
      </c>
      <c r="E221" s="223" t="s">
        <v>19</v>
      </c>
      <c r="F221" s="224" t="s">
        <v>355</v>
      </c>
      <c r="G221" s="221"/>
      <c r="H221" s="223" t="s">
        <v>19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136</v>
      </c>
      <c r="AU221" s="230" t="s">
        <v>82</v>
      </c>
      <c r="AV221" s="13" t="s">
        <v>80</v>
      </c>
      <c r="AW221" s="13" t="s">
        <v>33</v>
      </c>
      <c r="AX221" s="13" t="s">
        <v>72</v>
      </c>
      <c r="AY221" s="230" t="s">
        <v>121</v>
      </c>
    </row>
    <row r="222" s="14" customFormat="1">
      <c r="A222" s="14"/>
      <c r="B222" s="231"/>
      <c r="C222" s="232"/>
      <c r="D222" s="222" t="s">
        <v>136</v>
      </c>
      <c r="E222" s="233" t="s">
        <v>19</v>
      </c>
      <c r="F222" s="234" t="s">
        <v>356</v>
      </c>
      <c r="G222" s="232"/>
      <c r="H222" s="235">
        <v>243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1" t="s">
        <v>136</v>
      </c>
      <c r="AU222" s="241" t="s">
        <v>82</v>
      </c>
      <c r="AV222" s="14" t="s">
        <v>82</v>
      </c>
      <c r="AW222" s="14" t="s">
        <v>33</v>
      </c>
      <c r="AX222" s="14" t="s">
        <v>80</v>
      </c>
      <c r="AY222" s="241" t="s">
        <v>121</v>
      </c>
    </row>
    <row r="223" s="2" customFormat="1" ht="16.5" customHeight="1">
      <c r="A223" s="40"/>
      <c r="B223" s="41"/>
      <c r="C223" s="253" t="s">
        <v>357</v>
      </c>
      <c r="D223" s="253" t="s">
        <v>202</v>
      </c>
      <c r="E223" s="254" t="s">
        <v>358</v>
      </c>
      <c r="F223" s="255" t="s">
        <v>359</v>
      </c>
      <c r="G223" s="256" t="s">
        <v>270</v>
      </c>
      <c r="H223" s="257">
        <v>247.86000000000001</v>
      </c>
      <c r="I223" s="258"/>
      <c r="J223" s="259">
        <f>ROUND(I223*H223,2)</f>
        <v>0</v>
      </c>
      <c r="K223" s="255" t="s">
        <v>127</v>
      </c>
      <c r="L223" s="260"/>
      <c r="M223" s="261" t="s">
        <v>19</v>
      </c>
      <c r="N223" s="262" t="s">
        <v>43</v>
      </c>
      <c r="O223" s="86"/>
      <c r="P223" s="211">
        <f>O223*H223</f>
        <v>0</v>
      </c>
      <c r="Q223" s="211">
        <v>0.080000000000000002</v>
      </c>
      <c r="R223" s="211">
        <f>Q223*H223</f>
        <v>19.828800000000001</v>
      </c>
      <c r="S223" s="211">
        <v>0</v>
      </c>
      <c r="T223" s="21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3" t="s">
        <v>163</v>
      </c>
      <c r="AT223" s="213" t="s">
        <v>202</v>
      </c>
      <c r="AU223" s="213" t="s">
        <v>82</v>
      </c>
      <c r="AY223" s="19" t="s">
        <v>121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9" t="s">
        <v>80</v>
      </c>
      <c r="BK223" s="214">
        <f>ROUND(I223*H223,2)</f>
        <v>0</v>
      </c>
      <c r="BL223" s="19" t="s">
        <v>128</v>
      </c>
      <c r="BM223" s="213" t="s">
        <v>360</v>
      </c>
    </row>
    <row r="224" s="14" customFormat="1">
      <c r="A224" s="14"/>
      <c r="B224" s="231"/>
      <c r="C224" s="232"/>
      <c r="D224" s="222" t="s">
        <v>136</v>
      </c>
      <c r="E224" s="232"/>
      <c r="F224" s="234" t="s">
        <v>361</v>
      </c>
      <c r="G224" s="232"/>
      <c r="H224" s="235">
        <v>247.86000000000001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1" t="s">
        <v>136</v>
      </c>
      <c r="AU224" s="241" t="s">
        <v>82</v>
      </c>
      <c r="AV224" s="14" t="s">
        <v>82</v>
      </c>
      <c r="AW224" s="14" t="s">
        <v>4</v>
      </c>
      <c r="AX224" s="14" t="s">
        <v>80</v>
      </c>
      <c r="AY224" s="241" t="s">
        <v>121</v>
      </c>
    </row>
    <row r="225" s="2" customFormat="1" ht="24.15" customHeight="1">
      <c r="A225" s="40"/>
      <c r="B225" s="41"/>
      <c r="C225" s="202" t="s">
        <v>362</v>
      </c>
      <c r="D225" s="202" t="s">
        <v>123</v>
      </c>
      <c r="E225" s="203" t="s">
        <v>363</v>
      </c>
      <c r="F225" s="204" t="s">
        <v>364</v>
      </c>
      <c r="G225" s="205" t="s">
        <v>270</v>
      </c>
      <c r="H225" s="206">
        <v>62</v>
      </c>
      <c r="I225" s="207"/>
      <c r="J225" s="208">
        <f>ROUND(I225*H225,2)</f>
        <v>0</v>
      </c>
      <c r="K225" s="204" t="s">
        <v>127</v>
      </c>
      <c r="L225" s="46"/>
      <c r="M225" s="209" t="s">
        <v>19</v>
      </c>
      <c r="N225" s="210" t="s">
        <v>43</v>
      </c>
      <c r="O225" s="86"/>
      <c r="P225" s="211">
        <f>O225*H225</f>
        <v>0</v>
      </c>
      <c r="Q225" s="211">
        <v>0.14041999999999999</v>
      </c>
      <c r="R225" s="211">
        <f>Q225*H225</f>
        <v>8.7060399999999998</v>
      </c>
      <c r="S225" s="211">
        <v>0</v>
      </c>
      <c r="T225" s="21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3" t="s">
        <v>128</v>
      </c>
      <c r="AT225" s="213" t="s">
        <v>123</v>
      </c>
      <c r="AU225" s="213" t="s">
        <v>82</v>
      </c>
      <c r="AY225" s="19" t="s">
        <v>121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9" t="s">
        <v>80</v>
      </c>
      <c r="BK225" s="214">
        <f>ROUND(I225*H225,2)</f>
        <v>0</v>
      </c>
      <c r="BL225" s="19" t="s">
        <v>128</v>
      </c>
      <c r="BM225" s="213" t="s">
        <v>365</v>
      </c>
    </row>
    <row r="226" s="2" customFormat="1">
      <c r="A226" s="40"/>
      <c r="B226" s="41"/>
      <c r="C226" s="42"/>
      <c r="D226" s="215" t="s">
        <v>130</v>
      </c>
      <c r="E226" s="42"/>
      <c r="F226" s="216" t="s">
        <v>366</v>
      </c>
      <c r="G226" s="42"/>
      <c r="H226" s="42"/>
      <c r="I226" s="217"/>
      <c r="J226" s="42"/>
      <c r="K226" s="42"/>
      <c r="L226" s="46"/>
      <c r="M226" s="218"/>
      <c r="N226" s="219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130</v>
      </c>
      <c r="AU226" s="19" t="s">
        <v>82</v>
      </c>
    </row>
    <row r="227" s="13" customFormat="1">
      <c r="A227" s="13"/>
      <c r="B227" s="220"/>
      <c r="C227" s="221"/>
      <c r="D227" s="222" t="s">
        <v>136</v>
      </c>
      <c r="E227" s="223" t="s">
        <v>19</v>
      </c>
      <c r="F227" s="224" t="s">
        <v>367</v>
      </c>
      <c r="G227" s="221"/>
      <c r="H227" s="223" t="s">
        <v>19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0" t="s">
        <v>136</v>
      </c>
      <c r="AU227" s="230" t="s">
        <v>82</v>
      </c>
      <c r="AV227" s="13" t="s">
        <v>80</v>
      </c>
      <c r="AW227" s="13" t="s">
        <v>33</v>
      </c>
      <c r="AX227" s="13" t="s">
        <v>72</v>
      </c>
      <c r="AY227" s="230" t="s">
        <v>121</v>
      </c>
    </row>
    <row r="228" s="14" customFormat="1">
      <c r="A228" s="14"/>
      <c r="B228" s="231"/>
      <c r="C228" s="232"/>
      <c r="D228" s="222" t="s">
        <v>136</v>
      </c>
      <c r="E228" s="233" t="s">
        <v>19</v>
      </c>
      <c r="F228" s="234" t="s">
        <v>368</v>
      </c>
      <c r="G228" s="232"/>
      <c r="H228" s="235">
        <v>62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1" t="s">
        <v>136</v>
      </c>
      <c r="AU228" s="241" t="s">
        <v>82</v>
      </c>
      <c r="AV228" s="14" t="s">
        <v>82</v>
      </c>
      <c r="AW228" s="14" t="s">
        <v>33</v>
      </c>
      <c r="AX228" s="14" t="s">
        <v>80</v>
      </c>
      <c r="AY228" s="241" t="s">
        <v>121</v>
      </c>
    </row>
    <row r="229" s="2" customFormat="1" ht="16.5" customHeight="1">
      <c r="A229" s="40"/>
      <c r="B229" s="41"/>
      <c r="C229" s="253" t="s">
        <v>369</v>
      </c>
      <c r="D229" s="253" t="s">
        <v>202</v>
      </c>
      <c r="E229" s="254" t="s">
        <v>370</v>
      </c>
      <c r="F229" s="255" t="s">
        <v>371</v>
      </c>
      <c r="G229" s="256" t="s">
        <v>270</v>
      </c>
      <c r="H229" s="257">
        <v>63.240000000000002</v>
      </c>
      <c r="I229" s="258"/>
      <c r="J229" s="259">
        <f>ROUND(I229*H229,2)</f>
        <v>0</v>
      </c>
      <c r="K229" s="255" t="s">
        <v>127</v>
      </c>
      <c r="L229" s="260"/>
      <c r="M229" s="261" t="s">
        <v>19</v>
      </c>
      <c r="N229" s="262" t="s">
        <v>43</v>
      </c>
      <c r="O229" s="86"/>
      <c r="P229" s="211">
        <f>O229*H229</f>
        <v>0</v>
      </c>
      <c r="Q229" s="211">
        <v>0.044999999999999998</v>
      </c>
      <c r="R229" s="211">
        <f>Q229*H229</f>
        <v>2.8458000000000001</v>
      </c>
      <c r="S229" s="211">
        <v>0</v>
      </c>
      <c r="T229" s="21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3" t="s">
        <v>163</v>
      </c>
      <c r="AT229" s="213" t="s">
        <v>202</v>
      </c>
      <c r="AU229" s="213" t="s">
        <v>82</v>
      </c>
      <c r="AY229" s="19" t="s">
        <v>121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9" t="s">
        <v>80</v>
      </c>
      <c r="BK229" s="214">
        <f>ROUND(I229*H229,2)</f>
        <v>0</v>
      </c>
      <c r="BL229" s="19" t="s">
        <v>128</v>
      </c>
      <c r="BM229" s="213" t="s">
        <v>372</v>
      </c>
    </row>
    <row r="230" s="14" customFormat="1">
      <c r="A230" s="14"/>
      <c r="B230" s="231"/>
      <c r="C230" s="232"/>
      <c r="D230" s="222" t="s">
        <v>136</v>
      </c>
      <c r="E230" s="232"/>
      <c r="F230" s="234" t="s">
        <v>373</v>
      </c>
      <c r="G230" s="232"/>
      <c r="H230" s="235">
        <v>63.240000000000002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1" t="s">
        <v>136</v>
      </c>
      <c r="AU230" s="241" t="s">
        <v>82</v>
      </c>
      <c r="AV230" s="14" t="s">
        <v>82</v>
      </c>
      <c r="AW230" s="14" t="s">
        <v>4</v>
      </c>
      <c r="AX230" s="14" t="s">
        <v>80</v>
      </c>
      <c r="AY230" s="241" t="s">
        <v>121</v>
      </c>
    </row>
    <row r="231" s="2" customFormat="1" ht="24.15" customHeight="1">
      <c r="A231" s="40"/>
      <c r="B231" s="41"/>
      <c r="C231" s="202" t="s">
        <v>374</v>
      </c>
      <c r="D231" s="202" t="s">
        <v>123</v>
      </c>
      <c r="E231" s="203" t="s">
        <v>375</v>
      </c>
      <c r="F231" s="204" t="s">
        <v>376</v>
      </c>
      <c r="G231" s="205" t="s">
        <v>270</v>
      </c>
      <c r="H231" s="206">
        <v>13</v>
      </c>
      <c r="I231" s="207"/>
      <c r="J231" s="208">
        <f>ROUND(I231*H231,2)</f>
        <v>0</v>
      </c>
      <c r="K231" s="204" t="s">
        <v>127</v>
      </c>
      <c r="L231" s="46"/>
      <c r="M231" s="209" t="s">
        <v>19</v>
      </c>
      <c r="N231" s="210" t="s">
        <v>43</v>
      </c>
      <c r="O231" s="86"/>
      <c r="P231" s="211">
        <f>O231*H231</f>
        <v>0</v>
      </c>
      <c r="Q231" s="211">
        <v>0.00017000000000000001</v>
      </c>
      <c r="R231" s="211">
        <f>Q231*H231</f>
        <v>0.0022100000000000002</v>
      </c>
      <c r="S231" s="211">
        <v>0</v>
      </c>
      <c r="T231" s="212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3" t="s">
        <v>128</v>
      </c>
      <c r="AT231" s="213" t="s">
        <v>123</v>
      </c>
      <c r="AU231" s="213" t="s">
        <v>82</v>
      </c>
      <c r="AY231" s="19" t="s">
        <v>121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9" t="s">
        <v>80</v>
      </c>
      <c r="BK231" s="214">
        <f>ROUND(I231*H231,2)</f>
        <v>0</v>
      </c>
      <c r="BL231" s="19" t="s">
        <v>128</v>
      </c>
      <c r="BM231" s="213" t="s">
        <v>377</v>
      </c>
    </row>
    <row r="232" s="2" customFormat="1">
      <c r="A232" s="40"/>
      <c r="B232" s="41"/>
      <c r="C232" s="42"/>
      <c r="D232" s="215" t="s">
        <v>130</v>
      </c>
      <c r="E232" s="42"/>
      <c r="F232" s="216" t="s">
        <v>378</v>
      </c>
      <c r="G232" s="42"/>
      <c r="H232" s="42"/>
      <c r="I232" s="217"/>
      <c r="J232" s="42"/>
      <c r="K232" s="42"/>
      <c r="L232" s="46"/>
      <c r="M232" s="218"/>
      <c r="N232" s="219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130</v>
      </c>
      <c r="AU232" s="19" t="s">
        <v>82</v>
      </c>
    </row>
    <row r="233" s="2" customFormat="1" ht="16.5" customHeight="1">
      <c r="A233" s="40"/>
      <c r="B233" s="41"/>
      <c r="C233" s="202" t="s">
        <v>379</v>
      </c>
      <c r="D233" s="202" t="s">
        <v>123</v>
      </c>
      <c r="E233" s="203" t="s">
        <v>380</v>
      </c>
      <c r="F233" s="204" t="s">
        <v>381</v>
      </c>
      <c r="G233" s="205" t="s">
        <v>270</v>
      </c>
      <c r="H233" s="206">
        <v>13</v>
      </c>
      <c r="I233" s="207"/>
      <c r="J233" s="208">
        <f>ROUND(I233*H233,2)</f>
        <v>0</v>
      </c>
      <c r="K233" s="204" t="s">
        <v>127</v>
      </c>
      <c r="L233" s="46"/>
      <c r="M233" s="209" t="s">
        <v>19</v>
      </c>
      <c r="N233" s="210" t="s">
        <v>43</v>
      </c>
      <c r="O233" s="86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3" t="s">
        <v>128</v>
      </c>
      <c r="AT233" s="213" t="s">
        <v>123</v>
      </c>
      <c r="AU233" s="213" t="s">
        <v>82</v>
      </c>
      <c r="AY233" s="19" t="s">
        <v>121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9" t="s">
        <v>80</v>
      </c>
      <c r="BK233" s="214">
        <f>ROUND(I233*H233,2)</f>
        <v>0</v>
      </c>
      <c r="BL233" s="19" t="s">
        <v>128</v>
      </c>
      <c r="BM233" s="213" t="s">
        <v>382</v>
      </c>
    </row>
    <row r="234" s="2" customFormat="1">
      <c r="A234" s="40"/>
      <c r="B234" s="41"/>
      <c r="C234" s="42"/>
      <c r="D234" s="215" t="s">
        <v>130</v>
      </c>
      <c r="E234" s="42"/>
      <c r="F234" s="216" t="s">
        <v>383</v>
      </c>
      <c r="G234" s="42"/>
      <c r="H234" s="42"/>
      <c r="I234" s="217"/>
      <c r="J234" s="42"/>
      <c r="K234" s="42"/>
      <c r="L234" s="46"/>
      <c r="M234" s="218"/>
      <c r="N234" s="219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130</v>
      </c>
      <c r="AU234" s="19" t="s">
        <v>82</v>
      </c>
    </row>
    <row r="235" s="2" customFormat="1" ht="24.15" customHeight="1">
      <c r="A235" s="40"/>
      <c r="B235" s="41"/>
      <c r="C235" s="202" t="s">
        <v>384</v>
      </c>
      <c r="D235" s="202" t="s">
        <v>123</v>
      </c>
      <c r="E235" s="203" t="s">
        <v>385</v>
      </c>
      <c r="F235" s="204" t="s">
        <v>386</v>
      </c>
      <c r="G235" s="205" t="s">
        <v>270</v>
      </c>
      <c r="H235" s="206">
        <v>12</v>
      </c>
      <c r="I235" s="207"/>
      <c r="J235" s="208">
        <f>ROUND(I235*H235,2)</f>
        <v>0</v>
      </c>
      <c r="K235" s="204" t="s">
        <v>127</v>
      </c>
      <c r="L235" s="46"/>
      <c r="M235" s="209" t="s">
        <v>19</v>
      </c>
      <c r="N235" s="210" t="s">
        <v>43</v>
      </c>
      <c r="O235" s="86"/>
      <c r="P235" s="211">
        <f>O235*H235</f>
        <v>0</v>
      </c>
      <c r="Q235" s="211">
        <v>0.2157</v>
      </c>
      <c r="R235" s="211">
        <f>Q235*H235</f>
        <v>2.5884</v>
      </c>
      <c r="S235" s="211">
        <v>0</v>
      </c>
      <c r="T235" s="212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3" t="s">
        <v>128</v>
      </c>
      <c r="AT235" s="213" t="s">
        <v>123</v>
      </c>
      <c r="AU235" s="213" t="s">
        <v>82</v>
      </c>
      <c r="AY235" s="19" t="s">
        <v>121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9" t="s">
        <v>80</v>
      </c>
      <c r="BK235" s="214">
        <f>ROUND(I235*H235,2)</f>
        <v>0</v>
      </c>
      <c r="BL235" s="19" t="s">
        <v>128</v>
      </c>
      <c r="BM235" s="213" t="s">
        <v>387</v>
      </c>
    </row>
    <row r="236" s="2" customFormat="1">
      <c r="A236" s="40"/>
      <c r="B236" s="41"/>
      <c r="C236" s="42"/>
      <c r="D236" s="215" t="s">
        <v>130</v>
      </c>
      <c r="E236" s="42"/>
      <c r="F236" s="216" t="s">
        <v>388</v>
      </c>
      <c r="G236" s="42"/>
      <c r="H236" s="42"/>
      <c r="I236" s="217"/>
      <c r="J236" s="42"/>
      <c r="K236" s="42"/>
      <c r="L236" s="46"/>
      <c r="M236" s="218"/>
      <c r="N236" s="219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130</v>
      </c>
      <c r="AU236" s="19" t="s">
        <v>82</v>
      </c>
    </row>
    <row r="237" s="2" customFormat="1" ht="16.5" customHeight="1">
      <c r="A237" s="40"/>
      <c r="B237" s="41"/>
      <c r="C237" s="253" t="s">
        <v>389</v>
      </c>
      <c r="D237" s="253" t="s">
        <v>202</v>
      </c>
      <c r="E237" s="254" t="s">
        <v>390</v>
      </c>
      <c r="F237" s="255" t="s">
        <v>391</v>
      </c>
      <c r="G237" s="256" t="s">
        <v>270</v>
      </c>
      <c r="H237" s="257">
        <v>12</v>
      </c>
      <c r="I237" s="258"/>
      <c r="J237" s="259">
        <f>ROUND(I237*H237,2)</f>
        <v>0</v>
      </c>
      <c r="K237" s="255" t="s">
        <v>127</v>
      </c>
      <c r="L237" s="260"/>
      <c r="M237" s="261" t="s">
        <v>19</v>
      </c>
      <c r="N237" s="262" t="s">
        <v>43</v>
      </c>
      <c r="O237" s="86"/>
      <c r="P237" s="211">
        <f>O237*H237</f>
        <v>0</v>
      </c>
      <c r="Q237" s="211">
        <v>0.10299999999999999</v>
      </c>
      <c r="R237" s="211">
        <f>Q237*H237</f>
        <v>1.236</v>
      </c>
      <c r="S237" s="211">
        <v>0</v>
      </c>
      <c r="T237" s="212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3" t="s">
        <v>163</v>
      </c>
      <c r="AT237" s="213" t="s">
        <v>202</v>
      </c>
      <c r="AU237" s="213" t="s">
        <v>82</v>
      </c>
      <c r="AY237" s="19" t="s">
        <v>121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9" t="s">
        <v>80</v>
      </c>
      <c r="BK237" s="214">
        <f>ROUND(I237*H237,2)</f>
        <v>0</v>
      </c>
      <c r="BL237" s="19" t="s">
        <v>128</v>
      </c>
      <c r="BM237" s="213" t="s">
        <v>392</v>
      </c>
    </row>
    <row r="238" s="2" customFormat="1" ht="21.75" customHeight="1">
      <c r="A238" s="40"/>
      <c r="B238" s="41"/>
      <c r="C238" s="202" t="s">
        <v>393</v>
      </c>
      <c r="D238" s="202" t="s">
        <v>123</v>
      </c>
      <c r="E238" s="203" t="s">
        <v>394</v>
      </c>
      <c r="F238" s="204" t="s">
        <v>395</v>
      </c>
      <c r="G238" s="205" t="s">
        <v>282</v>
      </c>
      <c r="H238" s="206">
        <v>2</v>
      </c>
      <c r="I238" s="207"/>
      <c r="J238" s="208">
        <f>ROUND(I238*H238,2)</f>
        <v>0</v>
      </c>
      <c r="K238" s="204" t="s">
        <v>127</v>
      </c>
      <c r="L238" s="46"/>
      <c r="M238" s="209" t="s">
        <v>19</v>
      </c>
      <c r="N238" s="210" t="s">
        <v>43</v>
      </c>
      <c r="O238" s="86"/>
      <c r="P238" s="211">
        <f>O238*H238</f>
        <v>0</v>
      </c>
      <c r="Q238" s="211">
        <v>0.0072899999999999996</v>
      </c>
      <c r="R238" s="211">
        <f>Q238*H238</f>
        <v>0.014579999999999999</v>
      </c>
      <c r="S238" s="211">
        <v>0</v>
      </c>
      <c r="T238" s="21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3" t="s">
        <v>128</v>
      </c>
      <c r="AT238" s="213" t="s">
        <v>123</v>
      </c>
      <c r="AU238" s="213" t="s">
        <v>82</v>
      </c>
      <c r="AY238" s="19" t="s">
        <v>121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9" t="s">
        <v>80</v>
      </c>
      <c r="BK238" s="214">
        <f>ROUND(I238*H238,2)</f>
        <v>0</v>
      </c>
      <c r="BL238" s="19" t="s">
        <v>128</v>
      </c>
      <c r="BM238" s="213" t="s">
        <v>396</v>
      </c>
    </row>
    <row r="239" s="2" customFormat="1">
      <c r="A239" s="40"/>
      <c r="B239" s="41"/>
      <c r="C239" s="42"/>
      <c r="D239" s="215" t="s">
        <v>130</v>
      </c>
      <c r="E239" s="42"/>
      <c r="F239" s="216" t="s">
        <v>397</v>
      </c>
      <c r="G239" s="42"/>
      <c r="H239" s="42"/>
      <c r="I239" s="217"/>
      <c r="J239" s="42"/>
      <c r="K239" s="42"/>
      <c r="L239" s="46"/>
      <c r="M239" s="218"/>
      <c r="N239" s="21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130</v>
      </c>
      <c r="AU239" s="19" t="s">
        <v>82</v>
      </c>
    </row>
    <row r="240" s="2" customFormat="1" ht="16.5" customHeight="1">
      <c r="A240" s="40"/>
      <c r="B240" s="41"/>
      <c r="C240" s="253" t="s">
        <v>398</v>
      </c>
      <c r="D240" s="253" t="s">
        <v>202</v>
      </c>
      <c r="E240" s="254" t="s">
        <v>399</v>
      </c>
      <c r="F240" s="255" t="s">
        <v>400</v>
      </c>
      <c r="G240" s="256" t="s">
        <v>282</v>
      </c>
      <c r="H240" s="257">
        <v>2</v>
      </c>
      <c r="I240" s="258"/>
      <c r="J240" s="259">
        <f>ROUND(I240*H240,2)</f>
        <v>0</v>
      </c>
      <c r="K240" s="255" t="s">
        <v>127</v>
      </c>
      <c r="L240" s="260"/>
      <c r="M240" s="261" t="s">
        <v>19</v>
      </c>
      <c r="N240" s="262" t="s">
        <v>43</v>
      </c>
      <c r="O240" s="86"/>
      <c r="P240" s="211">
        <f>O240*H240</f>
        <v>0</v>
      </c>
      <c r="Q240" s="211">
        <v>0.014999999999999999</v>
      </c>
      <c r="R240" s="211">
        <f>Q240*H240</f>
        <v>0.029999999999999999</v>
      </c>
      <c r="S240" s="211">
        <v>0</v>
      </c>
      <c r="T240" s="212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3" t="s">
        <v>163</v>
      </c>
      <c r="AT240" s="213" t="s">
        <v>202</v>
      </c>
      <c r="AU240" s="213" t="s">
        <v>82</v>
      </c>
      <c r="AY240" s="19" t="s">
        <v>121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9" t="s">
        <v>80</v>
      </c>
      <c r="BK240" s="214">
        <f>ROUND(I240*H240,2)</f>
        <v>0</v>
      </c>
      <c r="BL240" s="19" t="s">
        <v>128</v>
      </c>
      <c r="BM240" s="213" t="s">
        <v>401</v>
      </c>
    </row>
    <row r="241" s="2" customFormat="1" ht="24.15" customHeight="1">
      <c r="A241" s="40"/>
      <c r="B241" s="41"/>
      <c r="C241" s="202" t="s">
        <v>402</v>
      </c>
      <c r="D241" s="202" t="s">
        <v>123</v>
      </c>
      <c r="E241" s="203" t="s">
        <v>403</v>
      </c>
      <c r="F241" s="204" t="s">
        <v>404</v>
      </c>
      <c r="G241" s="205" t="s">
        <v>282</v>
      </c>
      <c r="H241" s="206">
        <v>1</v>
      </c>
      <c r="I241" s="207"/>
      <c r="J241" s="208">
        <f>ROUND(I241*H241,2)</f>
        <v>0</v>
      </c>
      <c r="K241" s="204" t="s">
        <v>127</v>
      </c>
      <c r="L241" s="46"/>
      <c r="M241" s="209" t="s">
        <v>19</v>
      </c>
      <c r="N241" s="210" t="s">
        <v>43</v>
      </c>
      <c r="O241" s="86"/>
      <c r="P241" s="211">
        <f>O241*H241</f>
        <v>0</v>
      </c>
      <c r="Q241" s="211">
        <v>0.2157</v>
      </c>
      <c r="R241" s="211">
        <f>Q241*H241</f>
        <v>0.2157</v>
      </c>
      <c r="S241" s="211">
        <v>0</v>
      </c>
      <c r="T241" s="21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3" t="s">
        <v>128</v>
      </c>
      <c r="AT241" s="213" t="s">
        <v>123</v>
      </c>
      <c r="AU241" s="213" t="s">
        <v>82</v>
      </c>
      <c r="AY241" s="19" t="s">
        <v>121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9" t="s">
        <v>80</v>
      </c>
      <c r="BK241" s="214">
        <f>ROUND(I241*H241,2)</f>
        <v>0</v>
      </c>
      <c r="BL241" s="19" t="s">
        <v>128</v>
      </c>
      <c r="BM241" s="213" t="s">
        <v>405</v>
      </c>
    </row>
    <row r="242" s="2" customFormat="1">
      <c r="A242" s="40"/>
      <c r="B242" s="41"/>
      <c r="C242" s="42"/>
      <c r="D242" s="215" t="s">
        <v>130</v>
      </c>
      <c r="E242" s="42"/>
      <c r="F242" s="216" t="s">
        <v>406</v>
      </c>
      <c r="G242" s="42"/>
      <c r="H242" s="42"/>
      <c r="I242" s="217"/>
      <c r="J242" s="42"/>
      <c r="K242" s="42"/>
      <c r="L242" s="46"/>
      <c r="M242" s="218"/>
      <c r="N242" s="219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130</v>
      </c>
      <c r="AU242" s="19" t="s">
        <v>82</v>
      </c>
    </row>
    <row r="243" s="2" customFormat="1" ht="16.5" customHeight="1">
      <c r="A243" s="40"/>
      <c r="B243" s="41"/>
      <c r="C243" s="253" t="s">
        <v>407</v>
      </c>
      <c r="D243" s="253" t="s">
        <v>202</v>
      </c>
      <c r="E243" s="254" t="s">
        <v>408</v>
      </c>
      <c r="F243" s="255" t="s">
        <v>409</v>
      </c>
      <c r="G243" s="256" t="s">
        <v>282</v>
      </c>
      <c r="H243" s="257">
        <v>1</v>
      </c>
      <c r="I243" s="258"/>
      <c r="J243" s="259">
        <f>ROUND(I243*H243,2)</f>
        <v>0</v>
      </c>
      <c r="K243" s="255" t="s">
        <v>127</v>
      </c>
      <c r="L243" s="260"/>
      <c r="M243" s="261" t="s">
        <v>19</v>
      </c>
      <c r="N243" s="262" t="s">
        <v>43</v>
      </c>
      <c r="O243" s="86"/>
      <c r="P243" s="211">
        <f>O243*H243</f>
        <v>0</v>
      </c>
      <c r="Q243" s="211">
        <v>0.10000000000000001</v>
      </c>
      <c r="R243" s="211">
        <f>Q243*H243</f>
        <v>0.10000000000000001</v>
      </c>
      <c r="S243" s="211">
        <v>0</v>
      </c>
      <c r="T243" s="21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3" t="s">
        <v>163</v>
      </c>
      <c r="AT243" s="213" t="s">
        <v>202</v>
      </c>
      <c r="AU243" s="213" t="s">
        <v>82</v>
      </c>
      <c r="AY243" s="19" t="s">
        <v>121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9" t="s">
        <v>80</v>
      </c>
      <c r="BK243" s="214">
        <f>ROUND(I243*H243,2)</f>
        <v>0</v>
      </c>
      <c r="BL243" s="19" t="s">
        <v>128</v>
      </c>
      <c r="BM243" s="213" t="s">
        <v>410</v>
      </c>
    </row>
    <row r="244" s="2" customFormat="1" ht="24.15" customHeight="1">
      <c r="A244" s="40"/>
      <c r="B244" s="41"/>
      <c r="C244" s="202" t="s">
        <v>411</v>
      </c>
      <c r="D244" s="202" t="s">
        <v>123</v>
      </c>
      <c r="E244" s="203" t="s">
        <v>412</v>
      </c>
      <c r="F244" s="204" t="s">
        <v>413</v>
      </c>
      <c r="G244" s="205" t="s">
        <v>282</v>
      </c>
      <c r="H244" s="206">
        <v>1</v>
      </c>
      <c r="I244" s="207"/>
      <c r="J244" s="208">
        <f>ROUND(I244*H244,2)</f>
        <v>0</v>
      </c>
      <c r="K244" s="204" t="s">
        <v>127</v>
      </c>
      <c r="L244" s="46"/>
      <c r="M244" s="209" t="s">
        <v>19</v>
      </c>
      <c r="N244" s="210" t="s">
        <v>43</v>
      </c>
      <c r="O244" s="86"/>
      <c r="P244" s="211">
        <f>O244*H244</f>
        <v>0</v>
      </c>
      <c r="Q244" s="211">
        <v>0.29148000000000002</v>
      </c>
      <c r="R244" s="211">
        <f>Q244*H244</f>
        <v>0.29148000000000002</v>
      </c>
      <c r="S244" s="211">
        <v>0</v>
      </c>
      <c r="T244" s="21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3" t="s">
        <v>128</v>
      </c>
      <c r="AT244" s="213" t="s">
        <v>123</v>
      </c>
      <c r="AU244" s="213" t="s">
        <v>82</v>
      </c>
      <c r="AY244" s="19" t="s">
        <v>121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9" t="s">
        <v>80</v>
      </c>
      <c r="BK244" s="214">
        <f>ROUND(I244*H244,2)</f>
        <v>0</v>
      </c>
      <c r="BL244" s="19" t="s">
        <v>128</v>
      </c>
      <c r="BM244" s="213" t="s">
        <v>414</v>
      </c>
    </row>
    <row r="245" s="2" customFormat="1">
      <c r="A245" s="40"/>
      <c r="B245" s="41"/>
      <c r="C245" s="42"/>
      <c r="D245" s="215" t="s">
        <v>130</v>
      </c>
      <c r="E245" s="42"/>
      <c r="F245" s="216" t="s">
        <v>415</v>
      </c>
      <c r="G245" s="42"/>
      <c r="H245" s="42"/>
      <c r="I245" s="217"/>
      <c r="J245" s="42"/>
      <c r="K245" s="42"/>
      <c r="L245" s="46"/>
      <c r="M245" s="218"/>
      <c r="N245" s="219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130</v>
      </c>
      <c r="AU245" s="19" t="s">
        <v>82</v>
      </c>
    </row>
    <row r="246" s="2" customFormat="1" ht="16.5" customHeight="1">
      <c r="A246" s="40"/>
      <c r="B246" s="41"/>
      <c r="C246" s="253" t="s">
        <v>416</v>
      </c>
      <c r="D246" s="253" t="s">
        <v>202</v>
      </c>
      <c r="E246" s="254" t="s">
        <v>417</v>
      </c>
      <c r="F246" s="255" t="s">
        <v>418</v>
      </c>
      <c r="G246" s="256" t="s">
        <v>282</v>
      </c>
      <c r="H246" s="257">
        <v>1</v>
      </c>
      <c r="I246" s="258"/>
      <c r="J246" s="259">
        <f>ROUND(I246*H246,2)</f>
        <v>0</v>
      </c>
      <c r="K246" s="255" t="s">
        <v>127</v>
      </c>
      <c r="L246" s="260"/>
      <c r="M246" s="261" t="s">
        <v>19</v>
      </c>
      <c r="N246" s="262" t="s">
        <v>43</v>
      </c>
      <c r="O246" s="86"/>
      <c r="P246" s="211">
        <f>O246*H246</f>
        <v>0</v>
      </c>
      <c r="Q246" s="211">
        <v>0.092999999999999999</v>
      </c>
      <c r="R246" s="211">
        <f>Q246*H246</f>
        <v>0.092999999999999999</v>
      </c>
      <c r="S246" s="211">
        <v>0</v>
      </c>
      <c r="T246" s="212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3" t="s">
        <v>163</v>
      </c>
      <c r="AT246" s="213" t="s">
        <v>202</v>
      </c>
      <c r="AU246" s="213" t="s">
        <v>82</v>
      </c>
      <c r="AY246" s="19" t="s">
        <v>121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9" t="s">
        <v>80</v>
      </c>
      <c r="BK246" s="214">
        <f>ROUND(I246*H246,2)</f>
        <v>0</v>
      </c>
      <c r="BL246" s="19" t="s">
        <v>128</v>
      </c>
      <c r="BM246" s="213" t="s">
        <v>419</v>
      </c>
    </row>
    <row r="247" s="2" customFormat="1" ht="16.5" customHeight="1">
      <c r="A247" s="40"/>
      <c r="B247" s="41"/>
      <c r="C247" s="202" t="s">
        <v>420</v>
      </c>
      <c r="D247" s="202" t="s">
        <v>123</v>
      </c>
      <c r="E247" s="203" t="s">
        <v>421</v>
      </c>
      <c r="F247" s="204" t="s">
        <v>422</v>
      </c>
      <c r="G247" s="205" t="s">
        <v>151</v>
      </c>
      <c r="H247" s="206">
        <v>3</v>
      </c>
      <c r="I247" s="207"/>
      <c r="J247" s="208">
        <f>ROUND(I247*H247,2)</f>
        <v>0</v>
      </c>
      <c r="K247" s="204" t="s">
        <v>127</v>
      </c>
      <c r="L247" s="46"/>
      <c r="M247" s="209" t="s">
        <v>19</v>
      </c>
      <c r="N247" s="210" t="s">
        <v>43</v>
      </c>
      <c r="O247" s="86"/>
      <c r="P247" s="211">
        <f>O247*H247</f>
        <v>0</v>
      </c>
      <c r="Q247" s="211">
        <v>0</v>
      </c>
      <c r="R247" s="211">
        <f>Q247*H247</f>
        <v>0</v>
      </c>
      <c r="S247" s="211">
        <v>2.3999999999999999</v>
      </c>
      <c r="T247" s="212">
        <f>S247*H247</f>
        <v>7.1999999999999993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3" t="s">
        <v>128</v>
      </c>
      <c r="AT247" s="213" t="s">
        <v>123</v>
      </c>
      <c r="AU247" s="213" t="s">
        <v>82</v>
      </c>
      <c r="AY247" s="19" t="s">
        <v>121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9" t="s">
        <v>80</v>
      </c>
      <c r="BK247" s="214">
        <f>ROUND(I247*H247,2)</f>
        <v>0</v>
      </c>
      <c r="BL247" s="19" t="s">
        <v>128</v>
      </c>
      <c r="BM247" s="213" t="s">
        <v>423</v>
      </c>
    </row>
    <row r="248" s="2" customFormat="1">
      <c r="A248" s="40"/>
      <c r="B248" s="41"/>
      <c r="C248" s="42"/>
      <c r="D248" s="215" t="s">
        <v>130</v>
      </c>
      <c r="E248" s="42"/>
      <c r="F248" s="216" t="s">
        <v>424</v>
      </c>
      <c r="G248" s="42"/>
      <c r="H248" s="42"/>
      <c r="I248" s="217"/>
      <c r="J248" s="42"/>
      <c r="K248" s="42"/>
      <c r="L248" s="46"/>
      <c r="M248" s="218"/>
      <c r="N248" s="219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130</v>
      </c>
      <c r="AU248" s="19" t="s">
        <v>82</v>
      </c>
    </row>
    <row r="249" s="13" customFormat="1">
      <c r="A249" s="13"/>
      <c r="B249" s="220"/>
      <c r="C249" s="221"/>
      <c r="D249" s="222" t="s">
        <v>136</v>
      </c>
      <c r="E249" s="223" t="s">
        <v>19</v>
      </c>
      <c r="F249" s="224" t="s">
        <v>425</v>
      </c>
      <c r="G249" s="221"/>
      <c r="H249" s="223" t="s">
        <v>19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136</v>
      </c>
      <c r="AU249" s="230" t="s">
        <v>82</v>
      </c>
      <c r="AV249" s="13" t="s">
        <v>80</v>
      </c>
      <c r="AW249" s="13" t="s">
        <v>33</v>
      </c>
      <c r="AX249" s="13" t="s">
        <v>72</v>
      </c>
      <c r="AY249" s="230" t="s">
        <v>121</v>
      </c>
    </row>
    <row r="250" s="14" customFormat="1">
      <c r="A250" s="14"/>
      <c r="B250" s="231"/>
      <c r="C250" s="232"/>
      <c r="D250" s="222" t="s">
        <v>136</v>
      </c>
      <c r="E250" s="233" t="s">
        <v>19</v>
      </c>
      <c r="F250" s="234" t="s">
        <v>426</v>
      </c>
      <c r="G250" s="232"/>
      <c r="H250" s="235">
        <v>3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1" t="s">
        <v>136</v>
      </c>
      <c r="AU250" s="241" t="s">
        <v>82</v>
      </c>
      <c r="AV250" s="14" t="s">
        <v>82</v>
      </c>
      <c r="AW250" s="14" t="s">
        <v>33</v>
      </c>
      <c r="AX250" s="14" t="s">
        <v>80</v>
      </c>
      <c r="AY250" s="241" t="s">
        <v>121</v>
      </c>
    </row>
    <row r="251" s="12" customFormat="1" ht="22.8" customHeight="1">
      <c r="A251" s="12"/>
      <c r="B251" s="186"/>
      <c r="C251" s="187"/>
      <c r="D251" s="188" t="s">
        <v>71</v>
      </c>
      <c r="E251" s="200" t="s">
        <v>427</v>
      </c>
      <c r="F251" s="200" t="s">
        <v>428</v>
      </c>
      <c r="G251" s="187"/>
      <c r="H251" s="187"/>
      <c r="I251" s="190"/>
      <c r="J251" s="201">
        <f>BK251</f>
        <v>0</v>
      </c>
      <c r="K251" s="187"/>
      <c r="L251" s="192"/>
      <c r="M251" s="193"/>
      <c r="N251" s="194"/>
      <c r="O251" s="194"/>
      <c r="P251" s="195">
        <f>SUM(P252:P267)</f>
        <v>0</v>
      </c>
      <c r="Q251" s="194"/>
      <c r="R251" s="195">
        <f>SUM(R252:R267)</f>
        <v>0</v>
      </c>
      <c r="S251" s="194"/>
      <c r="T251" s="196">
        <f>SUM(T252:T267)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7" t="s">
        <v>80</v>
      </c>
      <c r="AT251" s="198" t="s">
        <v>71</v>
      </c>
      <c r="AU251" s="198" t="s">
        <v>80</v>
      </c>
      <c r="AY251" s="197" t="s">
        <v>121</v>
      </c>
      <c r="BK251" s="199">
        <f>SUM(BK252:BK267)</f>
        <v>0</v>
      </c>
    </row>
    <row r="252" s="2" customFormat="1" ht="24.15" customHeight="1">
      <c r="A252" s="40"/>
      <c r="B252" s="41"/>
      <c r="C252" s="202" t="s">
        <v>429</v>
      </c>
      <c r="D252" s="202" t="s">
        <v>123</v>
      </c>
      <c r="E252" s="203" t="s">
        <v>430</v>
      </c>
      <c r="F252" s="204" t="s">
        <v>431</v>
      </c>
      <c r="G252" s="205" t="s">
        <v>205</v>
      </c>
      <c r="H252" s="206">
        <v>12.492000000000001</v>
      </c>
      <c r="I252" s="207"/>
      <c r="J252" s="208">
        <f>ROUND(I252*H252,2)</f>
        <v>0</v>
      </c>
      <c r="K252" s="204" t="s">
        <v>127</v>
      </c>
      <c r="L252" s="46"/>
      <c r="M252" s="209" t="s">
        <v>19</v>
      </c>
      <c r="N252" s="210" t="s">
        <v>43</v>
      </c>
      <c r="O252" s="86"/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3" t="s">
        <v>128</v>
      </c>
      <c r="AT252" s="213" t="s">
        <v>123</v>
      </c>
      <c r="AU252" s="213" t="s">
        <v>82</v>
      </c>
      <c r="AY252" s="19" t="s">
        <v>121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9" t="s">
        <v>80</v>
      </c>
      <c r="BK252" s="214">
        <f>ROUND(I252*H252,2)</f>
        <v>0</v>
      </c>
      <c r="BL252" s="19" t="s">
        <v>128</v>
      </c>
      <c r="BM252" s="213" t="s">
        <v>432</v>
      </c>
    </row>
    <row r="253" s="2" customFormat="1">
      <c r="A253" s="40"/>
      <c r="B253" s="41"/>
      <c r="C253" s="42"/>
      <c r="D253" s="215" t="s">
        <v>130</v>
      </c>
      <c r="E253" s="42"/>
      <c r="F253" s="216" t="s">
        <v>433</v>
      </c>
      <c r="G253" s="42"/>
      <c r="H253" s="42"/>
      <c r="I253" s="217"/>
      <c r="J253" s="42"/>
      <c r="K253" s="42"/>
      <c r="L253" s="46"/>
      <c r="M253" s="218"/>
      <c r="N253" s="219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130</v>
      </c>
      <c r="AU253" s="19" t="s">
        <v>82</v>
      </c>
    </row>
    <row r="254" s="2" customFormat="1" ht="24.15" customHeight="1">
      <c r="A254" s="40"/>
      <c r="B254" s="41"/>
      <c r="C254" s="202" t="s">
        <v>434</v>
      </c>
      <c r="D254" s="202" t="s">
        <v>123</v>
      </c>
      <c r="E254" s="203" t="s">
        <v>435</v>
      </c>
      <c r="F254" s="204" t="s">
        <v>436</v>
      </c>
      <c r="G254" s="205" t="s">
        <v>205</v>
      </c>
      <c r="H254" s="206">
        <v>612.10799999999995</v>
      </c>
      <c r="I254" s="207"/>
      <c r="J254" s="208">
        <f>ROUND(I254*H254,2)</f>
        <v>0</v>
      </c>
      <c r="K254" s="204" t="s">
        <v>127</v>
      </c>
      <c r="L254" s="46"/>
      <c r="M254" s="209" t="s">
        <v>19</v>
      </c>
      <c r="N254" s="210" t="s">
        <v>43</v>
      </c>
      <c r="O254" s="86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3" t="s">
        <v>128</v>
      </c>
      <c r="AT254" s="213" t="s">
        <v>123</v>
      </c>
      <c r="AU254" s="213" t="s">
        <v>82</v>
      </c>
      <c r="AY254" s="19" t="s">
        <v>121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9" t="s">
        <v>80</v>
      </c>
      <c r="BK254" s="214">
        <f>ROUND(I254*H254,2)</f>
        <v>0</v>
      </c>
      <c r="BL254" s="19" t="s">
        <v>128</v>
      </c>
      <c r="BM254" s="213" t="s">
        <v>437</v>
      </c>
    </row>
    <row r="255" s="2" customFormat="1">
      <c r="A255" s="40"/>
      <c r="B255" s="41"/>
      <c r="C255" s="42"/>
      <c r="D255" s="215" t="s">
        <v>130</v>
      </c>
      <c r="E255" s="42"/>
      <c r="F255" s="216" t="s">
        <v>438</v>
      </c>
      <c r="G255" s="42"/>
      <c r="H255" s="42"/>
      <c r="I255" s="217"/>
      <c r="J255" s="42"/>
      <c r="K255" s="42"/>
      <c r="L255" s="46"/>
      <c r="M255" s="218"/>
      <c r="N255" s="219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130</v>
      </c>
      <c r="AU255" s="19" t="s">
        <v>82</v>
      </c>
    </row>
    <row r="256" s="14" customFormat="1">
      <c r="A256" s="14"/>
      <c r="B256" s="231"/>
      <c r="C256" s="232"/>
      <c r="D256" s="222" t="s">
        <v>136</v>
      </c>
      <c r="E256" s="233" t="s">
        <v>19</v>
      </c>
      <c r="F256" s="234" t="s">
        <v>439</v>
      </c>
      <c r="G256" s="232"/>
      <c r="H256" s="235">
        <v>612.10799999999995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1" t="s">
        <v>136</v>
      </c>
      <c r="AU256" s="241" t="s">
        <v>82</v>
      </c>
      <c r="AV256" s="14" t="s">
        <v>82</v>
      </c>
      <c r="AW256" s="14" t="s">
        <v>33</v>
      </c>
      <c r="AX256" s="14" t="s">
        <v>80</v>
      </c>
      <c r="AY256" s="241" t="s">
        <v>121</v>
      </c>
    </row>
    <row r="257" s="2" customFormat="1" ht="16.5" customHeight="1">
      <c r="A257" s="40"/>
      <c r="B257" s="41"/>
      <c r="C257" s="202" t="s">
        <v>440</v>
      </c>
      <c r="D257" s="202" t="s">
        <v>123</v>
      </c>
      <c r="E257" s="203" t="s">
        <v>441</v>
      </c>
      <c r="F257" s="204" t="s">
        <v>442</v>
      </c>
      <c r="G257" s="205" t="s">
        <v>205</v>
      </c>
      <c r="H257" s="206">
        <v>12.492000000000001</v>
      </c>
      <c r="I257" s="207"/>
      <c r="J257" s="208">
        <f>ROUND(I257*H257,2)</f>
        <v>0</v>
      </c>
      <c r="K257" s="204" t="s">
        <v>127</v>
      </c>
      <c r="L257" s="46"/>
      <c r="M257" s="209" t="s">
        <v>19</v>
      </c>
      <c r="N257" s="210" t="s">
        <v>43</v>
      </c>
      <c r="O257" s="86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3" t="s">
        <v>128</v>
      </c>
      <c r="AT257" s="213" t="s">
        <v>123</v>
      </c>
      <c r="AU257" s="213" t="s">
        <v>82</v>
      </c>
      <c r="AY257" s="19" t="s">
        <v>121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9" t="s">
        <v>80</v>
      </c>
      <c r="BK257" s="214">
        <f>ROUND(I257*H257,2)</f>
        <v>0</v>
      </c>
      <c r="BL257" s="19" t="s">
        <v>128</v>
      </c>
      <c r="BM257" s="213" t="s">
        <v>443</v>
      </c>
    </row>
    <row r="258" s="2" customFormat="1">
      <c r="A258" s="40"/>
      <c r="B258" s="41"/>
      <c r="C258" s="42"/>
      <c r="D258" s="215" t="s">
        <v>130</v>
      </c>
      <c r="E258" s="42"/>
      <c r="F258" s="216" t="s">
        <v>444</v>
      </c>
      <c r="G258" s="42"/>
      <c r="H258" s="42"/>
      <c r="I258" s="217"/>
      <c r="J258" s="42"/>
      <c r="K258" s="42"/>
      <c r="L258" s="46"/>
      <c r="M258" s="218"/>
      <c r="N258" s="219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130</v>
      </c>
      <c r="AU258" s="19" t="s">
        <v>82</v>
      </c>
    </row>
    <row r="259" s="2" customFormat="1" ht="24.15" customHeight="1">
      <c r="A259" s="40"/>
      <c r="B259" s="41"/>
      <c r="C259" s="202" t="s">
        <v>445</v>
      </c>
      <c r="D259" s="202" t="s">
        <v>123</v>
      </c>
      <c r="E259" s="203" t="s">
        <v>446</v>
      </c>
      <c r="F259" s="204" t="s">
        <v>447</v>
      </c>
      <c r="G259" s="205" t="s">
        <v>205</v>
      </c>
      <c r="H259" s="206">
        <v>7.2000000000000002</v>
      </c>
      <c r="I259" s="207"/>
      <c r="J259" s="208">
        <f>ROUND(I259*H259,2)</f>
        <v>0</v>
      </c>
      <c r="K259" s="204" t="s">
        <v>127</v>
      </c>
      <c r="L259" s="46"/>
      <c r="M259" s="209" t="s">
        <v>19</v>
      </c>
      <c r="N259" s="210" t="s">
        <v>43</v>
      </c>
      <c r="O259" s="86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3" t="s">
        <v>128</v>
      </c>
      <c r="AT259" s="213" t="s">
        <v>123</v>
      </c>
      <c r="AU259" s="213" t="s">
        <v>82</v>
      </c>
      <c r="AY259" s="19" t="s">
        <v>121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9" t="s">
        <v>80</v>
      </c>
      <c r="BK259" s="214">
        <f>ROUND(I259*H259,2)</f>
        <v>0</v>
      </c>
      <c r="BL259" s="19" t="s">
        <v>128</v>
      </c>
      <c r="BM259" s="213" t="s">
        <v>448</v>
      </c>
    </row>
    <row r="260" s="2" customFormat="1">
      <c r="A260" s="40"/>
      <c r="B260" s="41"/>
      <c r="C260" s="42"/>
      <c r="D260" s="215" t="s">
        <v>130</v>
      </c>
      <c r="E260" s="42"/>
      <c r="F260" s="216" t="s">
        <v>449</v>
      </c>
      <c r="G260" s="42"/>
      <c r="H260" s="42"/>
      <c r="I260" s="217"/>
      <c r="J260" s="42"/>
      <c r="K260" s="42"/>
      <c r="L260" s="46"/>
      <c r="M260" s="218"/>
      <c r="N260" s="21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130</v>
      </c>
      <c r="AU260" s="19" t="s">
        <v>82</v>
      </c>
    </row>
    <row r="261" s="14" customFormat="1">
      <c r="A261" s="14"/>
      <c r="B261" s="231"/>
      <c r="C261" s="232"/>
      <c r="D261" s="222" t="s">
        <v>136</v>
      </c>
      <c r="E261" s="233" t="s">
        <v>19</v>
      </c>
      <c r="F261" s="234" t="s">
        <v>450</v>
      </c>
      <c r="G261" s="232"/>
      <c r="H261" s="235">
        <v>7.2000000000000002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1" t="s">
        <v>136</v>
      </c>
      <c r="AU261" s="241" t="s">
        <v>82</v>
      </c>
      <c r="AV261" s="14" t="s">
        <v>82</v>
      </c>
      <c r="AW261" s="14" t="s">
        <v>33</v>
      </c>
      <c r="AX261" s="14" t="s">
        <v>80</v>
      </c>
      <c r="AY261" s="241" t="s">
        <v>121</v>
      </c>
    </row>
    <row r="262" s="2" customFormat="1" ht="24.15" customHeight="1">
      <c r="A262" s="40"/>
      <c r="B262" s="41"/>
      <c r="C262" s="202" t="s">
        <v>451</v>
      </c>
      <c r="D262" s="202" t="s">
        <v>123</v>
      </c>
      <c r="E262" s="203" t="s">
        <v>452</v>
      </c>
      <c r="F262" s="204" t="s">
        <v>210</v>
      </c>
      <c r="G262" s="205" t="s">
        <v>205</v>
      </c>
      <c r="H262" s="206">
        <v>3.0800000000000001</v>
      </c>
      <c r="I262" s="207"/>
      <c r="J262" s="208">
        <f>ROUND(I262*H262,2)</f>
        <v>0</v>
      </c>
      <c r="K262" s="204" t="s">
        <v>127</v>
      </c>
      <c r="L262" s="46"/>
      <c r="M262" s="209" t="s">
        <v>19</v>
      </c>
      <c r="N262" s="210" t="s">
        <v>43</v>
      </c>
      <c r="O262" s="86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3" t="s">
        <v>128</v>
      </c>
      <c r="AT262" s="213" t="s">
        <v>123</v>
      </c>
      <c r="AU262" s="213" t="s">
        <v>82</v>
      </c>
      <c r="AY262" s="19" t="s">
        <v>121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9" t="s">
        <v>80</v>
      </c>
      <c r="BK262" s="214">
        <f>ROUND(I262*H262,2)</f>
        <v>0</v>
      </c>
      <c r="BL262" s="19" t="s">
        <v>128</v>
      </c>
      <c r="BM262" s="213" t="s">
        <v>453</v>
      </c>
    </row>
    <row r="263" s="2" customFormat="1">
      <c r="A263" s="40"/>
      <c r="B263" s="41"/>
      <c r="C263" s="42"/>
      <c r="D263" s="215" t="s">
        <v>130</v>
      </c>
      <c r="E263" s="42"/>
      <c r="F263" s="216" t="s">
        <v>454</v>
      </c>
      <c r="G263" s="42"/>
      <c r="H263" s="42"/>
      <c r="I263" s="217"/>
      <c r="J263" s="42"/>
      <c r="K263" s="42"/>
      <c r="L263" s="46"/>
      <c r="M263" s="218"/>
      <c r="N263" s="219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130</v>
      </c>
      <c r="AU263" s="19" t="s">
        <v>82</v>
      </c>
    </row>
    <row r="264" s="14" customFormat="1">
      <c r="A264" s="14"/>
      <c r="B264" s="231"/>
      <c r="C264" s="232"/>
      <c r="D264" s="222" t="s">
        <v>136</v>
      </c>
      <c r="E264" s="233" t="s">
        <v>19</v>
      </c>
      <c r="F264" s="234" t="s">
        <v>455</v>
      </c>
      <c r="G264" s="232"/>
      <c r="H264" s="235">
        <v>3.0800000000000001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1" t="s">
        <v>136</v>
      </c>
      <c r="AU264" s="241" t="s">
        <v>82</v>
      </c>
      <c r="AV264" s="14" t="s">
        <v>82</v>
      </c>
      <c r="AW264" s="14" t="s">
        <v>33</v>
      </c>
      <c r="AX264" s="14" t="s">
        <v>80</v>
      </c>
      <c r="AY264" s="241" t="s">
        <v>121</v>
      </c>
    </row>
    <row r="265" s="2" customFormat="1" ht="24.15" customHeight="1">
      <c r="A265" s="40"/>
      <c r="B265" s="41"/>
      <c r="C265" s="202" t="s">
        <v>456</v>
      </c>
      <c r="D265" s="202" t="s">
        <v>123</v>
      </c>
      <c r="E265" s="203" t="s">
        <v>457</v>
      </c>
      <c r="F265" s="204" t="s">
        <v>458</v>
      </c>
      <c r="G265" s="205" t="s">
        <v>205</v>
      </c>
      <c r="H265" s="206">
        <v>2.2120000000000002</v>
      </c>
      <c r="I265" s="207"/>
      <c r="J265" s="208">
        <f>ROUND(I265*H265,2)</f>
        <v>0</v>
      </c>
      <c r="K265" s="204" t="s">
        <v>127</v>
      </c>
      <c r="L265" s="46"/>
      <c r="M265" s="209" t="s">
        <v>19</v>
      </c>
      <c r="N265" s="210" t="s">
        <v>43</v>
      </c>
      <c r="O265" s="86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3" t="s">
        <v>128</v>
      </c>
      <c r="AT265" s="213" t="s">
        <v>123</v>
      </c>
      <c r="AU265" s="213" t="s">
        <v>82</v>
      </c>
      <c r="AY265" s="19" t="s">
        <v>121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9" t="s">
        <v>80</v>
      </c>
      <c r="BK265" s="214">
        <f>ROUND(I265*H265,2)</f>
        <v>0</v>
      </c>
      <c r="BL265" s="19" t="s">
        <v>128</v>
      </c>
      <c r="BM265" s="213" t="s">
        <v>459</v>
      </c>
    </row>
    <row r="266" s="2" customFormat="1">
      <c r="A266" s="40"/>
      <c r="B266" s="41"/>
      <c r="C266" s="42"/>
      <c r="D266" s="215" t="s">
        <v>130</v>
      </c>
      <c r="E266" s="42"/>
      <c r="F266" s="216" t="s">
        <v>460</v>
      </c>
      <c r="G266" s="42"/>
      <c r="H266" s="42"/>
      <c r="I266" s="217"/>
      <c r="J266" s="42"/>
      <c r="K266" s="42"/>
      <c r="L266" s="46"/>
      <c r="M266" s="218"/>
      <c r="N266" s="219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130</v>
      </c>
      <c r="AU266" s="19" t="s">
        <v>82</v>
      </c>
    </row>
    <row r="267" s="14" customFormat="1">
      <c r="A267" s="14"/>
      <c r="B267" s="231"/>
      <c r="C267" s="232"/>
      <c r="D267" s="222" t="s">
        <v>136</v>
      </c>
      <c r="E267" s="233" t="s">
        <v>19</v>
      </c>
      <c r="F267" s="234" t="s">
        <v>461</v>
      </c>
      <c r="G267" s="232"/>
      <c r="H267" s="235">
        <v>2.2120000000000002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1" t="s">
        <v>136</v>
      </c>
      <c r="AU267" s="241" t="s">
        <v>82</v>
      </c>
      <c r="AV267" s="14" t="s">
        <v>82</v>
      </c>
      <c r="AW267" s="14" t="s">
        <v>33</v>
      </c>
      <c r="AX267" s="14" t="s">
        <v>80</v>
      </c>
      <c r="AY267" s="241" t="s">
        <v>121</v>
      </c>
    </row>
    <row r="268" s="12" customFormat="1" ht="22.8" customHeight="1">
      <c r="A268" s="12"/>
      <c r="B268" s="186"/>
      <c r="C268" s="187"/>
      <c r="D268" s="188" t="s">
        <v>71</v>
      </c>
      <c r="E268" s="200" t="s">
        <v>462</v>
      </c>
      <c r="F268" s="200" t="s">
        <v>463</v>
      </c>
      <c r="G268" s="187"/>
      <c r="H268" s="187"/>
      <c r="I268" s="190"/>
      <c r="J268" s="201">
        <f>BK268</f>
        <v>0</v>
      </c>
      <c r="K268" s="187"/>
      <c r="L268" s="192"/>
      <c r="M268" s="193"/>
      <c r="N268" s="194"/>
      <c r="O268" s="194"/>
      <c r="P268" s="195">
        <f>SUM(P269:P270)</f>
        <v>0</v>
      </c>
      <c r="Q268" s="194"/>
      <c r="R268" s="195">
        <f>SUM(R269:R270)</f>
        <v>0</v>
      </c>
      <c r="S268" s="194"/>
      <c r="T268" s="196">
        <f>SUM(T269:T270)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97" t="s">
        <v>80</v>
      </c>
      <c r="AT268" s="198" t="s">
        <v>71</v>
      </c>
      <c r="AU268" s="198" t="s">
        <v>80</v>
      </c>
      <c r="AY268" s="197" t="s">
        <v>121</v>
      </c>
      <c r="BK268" s="199">
        <f>SUM(BK269:BK270)</f>
        <v>0</v>
      </c>
    </row>
    <row r="269" s="2" customFormat="1" ht="24.15" customHeight="1">
      <c r="A269" s="40"/>
      <c r="B269" s="41"/>
      <c r="C269" s="202" t="s">
        <v>464</v>
      </c>
      <c r="D269" s="202" t="s">
        <v>123</v>
      </c>
      <c r="E269" s="203" t="s">
        <v>465</v>
      </c>
      <c r="F269" s="204" t="s">
        <v>466</v>
      </c>
      <c r="G269" s="205" t="s">
        <v>205</v>
      </c>
      <c r="H269" s="206">
        <v>273.47500000000002</v>
      </c>
      <c r="I269" s="207"/>
      <c r="J269" s="208">
        <f>ROUND(I269*H269,2)</f>
        <v>0</v>
      </c>
      <c r="K269" s="204" t="s">
        <v>127</v>
      </c>
      <c r="L269" s="46"/>
      <c r="M269" s="209" t="s">
        <v>19</v>
      </c>
      <c r="N269" s="210" t="s">
        <v>43</v>
      </c>
      <c r="O269" s="86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3" t="s">
        <v>128</v>
      </c>
      <c r="AT269" s="213" t="s">
        <v>123</v>
      </c>
      <c r="AU269" s="213" t="s">
        <v>82</v>
      </c>
      <c r="AY269" s="19" t="s">
        <v>121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9" t="s">
        <v>80</v>
      </c>
      <c r="BK269" s="214">
        <f>ROUND(I269*H269,2)</f>
        <v>0</v>
      </c>
      <c r="BL269" s="19" t="s">
        <v>128</v>
      </c>
      <c r="BM269" s="213" t="s">
        <v>467</v>
      </c>
    </row>
    <row r="270" s="2" customFormat="1">
      <c r="A270" s="40"/>
      <c r="B270" s="41"/>
      <c r="C270" s="42"/>
      <c r="D270" s="215" t="s">
        <v>130</v>
      </c>
      <c r="E270" s="42"/>
      <c r="F270" s="216" t="s">
        <v>468</v>
      </c>
      <c r="G270" s="42"/>
      <c r="H270" s="42"/>
      <c r="I270" s="217"/>
      <c r="J270" s="42"/>
      <c r="K270" s="42"/>
      <c r="L270" s="46"/>
      <c r="M270" s="218"/>
      <c r="N270" s="219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130</v>
      </c>
      <c r="AU270" s="19" t="s">
        <v>82</v>
      </c>
    </row>
    <row r="271" s="12" customFormat="1" ht="25.92" customHeight="1">
      <c r="A271" s="12"/>
      <c r="B271" s="186"/>
      <c r="C271" s="187"/>
      <c r="D271" s="188" t="s">
        <v>71</v>
      </c>
      <c r="E271" s="189" t="s">
        <v>469</v>
      </c>
      <c r="F271" s="189" t="s">
        <v>470</v>
      </c>
      <c r="G271" s="187"/>
      <c r="H271" s="187"/>
      <c r="I271" s="190"/>
      <c r="J271" s="191">
        <f>BK271</f>
        <v>0</v>
      </c>
      <c r="K271" s="187"/>
      <c r="L271" s="192"/>
      <c r="M271" s="193"/>
      <c r="N271" s="194"/>
      <c r="O271" s="194"/>
      <c r="P271" s="195">
        <f>P272</f>
        <v>0</v>
      </c>
      <c r="Q271" s="194"/>
      <c r="R271" s="195">
        <f>R272</f>
        <v>0.021091249999999999</v>
      </c>
      <c r="S271" s="194"/>
      <c r="T271" s="196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7" t="s">
        <v>82</v>
      </c>
      <c r="AT271" s="198" t="s">
        <v>71</v>
      </c>
      <c r="AU271" s="198" t="s">
        <v>72</v>
      </c>
      <c r="AY271" s="197" t="s">
        <v>121</v>
      </c>
      <c r="BK271" s="199">
        <f>BK272</f>
        <v>0</v>
      </c>
    </row>
    <row r="272" s="12" customFormat="1" ht="22.8" customHeight="1">
      <c r="A272" s="12"/>
      <c r="B272" s="186"/>
      <c r="C272" s="187"/>
      <c r="D272" s="188" t="s">
        <v>71</v>
      </c>
      <c r="E272" s="200" t="s">
        <v>471</v>
      </c>
      <c r="F272" s="200" t="s">
        <v>472</v>
      </c>
      <c r="G272" s="187"/>
      <c r="H272" s="187"/>
      <c r="I272" s="190"/>
      <c r="J272" s="201">
        <f>BK272</f>
        <v>0</v>
      </c>
      <c r="K272" s="187"/>
      <c r="L272" s="192"/>
      <c r="M272" s="193"/>
      <c r="N272" s="194"/>
      <c r="O272" s="194"/>
      <c r="P272" s="195">
        <f>SUM(P273:P278)</f>
        <v>0</v>
      </c>
      <c r="Q272" s="194"/>
      <c r="R272" s="195">
        <f>SUM(R273:R278)</f>
        <v>0.021091249999999999</v>
      </c>
      <c r="S272" s="194"/>
      <c r="T272" s="196">
        <f>SUM(T273:T278)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97" t="s">
        <v>82</v>
      </c>
      <c r="AT272" s="198" t="s">
        <v>71</v>
      </c>
      <c r="AU272" s="198" t="s">
        <v>80</v>
      </c>
      <c r="AY272" s="197" t="s">
        <v>121</v>
      </c>
      <c r="BK272" s="199">
        <f>SUM(BK273:BK278)</f>
        <v>0</v>
      </c>
    </row>
    <row r="273" s="2" customFormat="1" ht="16.5" customHeight="1">
      <c r="A273" s="40"/>
      <c r="B273" s="41"/>
      <c r="C273" s="202" t="s">
        <v>473</v>
      </c>
      <c r="D273" s="202" t="s">
        <v>123</v>
      </c>
      <c r="E273" s="203" t="s">
        <v>474</v>
      </c>
      <c r="F273" s="204" t="s">
        <v>475</v>
      </c>
      <c r="G273" s="205" t="s">
        <v>126</v>
      </c>
      <c r="H273" s="206">
        <v>25</v>
      </c>
      <c r="I273" s="207"/>
      <c r="J273" s="208">
        <f>ROUND(I273*H273,2)</f>
        <v>0</v>
      </c>
      <c r="K273" s="204" t="s">
        <v>127</v>
      </c>
      <c r="L273" s="46"/>
      <c r="M273" s="209" t="s">
        <v>19</v>
      </c>
      <c r="N273" s="210" t="s">
        <v>43</v>
      </c>
      <c r="O273" s="86"/>
      <c r="P273" s="211">
        <f>O273*H273</f>
        <v>0</v>
      </c>
      <c r="Q273" s="211">
        <v>5.0000000000000002E-05</v>
      </c>
      <c r="R273" s="211">
        <f>Q273*H273</f>
        <v>0.00125</v>
      </c>
      <c r="S273" s="211">
        <v>0</v>
      </c>
      <c r="T273" s="21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3" t="s">
        <v>214</v>
      </c>
      <c r="AT273" s="213" t="s">
        <v>123</v>
      </c>
      <c r="AU273" s="213" t="s">
        <v>82</v>
      </c>
      <c r="AY273" s="19" t="s">
        <v>121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9" t="s">
        <v>80</v>
      </c>
      <c r="BK273" s="214">
        <f>ROUND(I273*H273,2)</f>
        <v>0</v>
      </c>
      <c r="BL273" s="19" t="s">
        <v>214</v>
      </c>
      <c r="BM273" s="213" t="s">
        <v>476</v>
      </c>
    </row>
    <row r="274" s="2" customFormat="1">
      <c r="A274" s="40"/>
      <c r="B274" s="41"/>
      <c r="C274" s="42"/>
      <c r="D274" s="215" t="s">
        <v>130</v>
      </c>
      <c r="E274" s="42"/>
      <c r="F274" s="216" t="s">
        <v>477</v>
      </c>
      <c r="G274" s="42"/>
      <c r="H274" s="42"/>
      <c r="I274" s="217"/>
      <c r="J274" s="42"/>
      <c r="K274" s="42"/>
      <c r="L274" s="46"/>
      <c r="M274" s="218"/>
      <c r="N274" s="219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130</v>
      </c>
      <c r="AU274" s="19" t="s">
        <v>82</v>
      </c>
    </row>
    <row r="275" s="2" customFormat="1" ht="16.5" customHeight="1">
      <c r="A275" s="40"/>
      <c r="B275" s="41"/>
      <c r="C275" s="253" t="s">
        <v>368</v>
      </c>
      <c r="D275" s="253" t="s">
        <v>202</v>
      </c>
      <c r="E275" s="254" t="s">
        <v>478</v>
      </c>
      <c r="F275" s="255" t="s">
        <v>479</v>
      </c>
      <c r="G275" s="256" t="s">
        <v>126</v>
      </c>
      <c r="H275" s="257">
        <v>30.524999999999999</v>
      </c>
      <c r="I275" s="258"/>
      <c r="J275" s="259">
        <f>ROUND(I275*H275,2)</f>
        <v>0</v>
      </c>
      <c r="K275" s="255" t="s">
        <v>127</v>
      </c>
      <c r="L275" s="260"/>
      <c r="M275" s="261" t="s">
        <v>19</v>
      </c>
      <c r="N275" s="262" t="s">
        <v>43</v>
      </c>
      <c r="O275" s="86"/>
      <c r="P275" s="211">
        <f>O275*H275</f>
        <v>0</v>
      </c>
      <c r="Q275" s="211">
        <v>0.00064999999999999997</v>
      </c>
      <c r="R275" s="211">
        <f>Q275*H275</f>
        <v>0.019841249999999998</v>
      </c>
      <c r="S275" s="211">
        <v>0</v>
      </c>
      <c r="T275" s="212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3" t="s">
        <v>312</v>
      </c>
      <c r="AT275" s="213" t="s">
        <v>202</v>
      </c>
      <c r="AU275" s="213" t="s">
        <v>82</v>
      </c>
      <c r="AY275" s="19" t="s">
        <v>121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9" t="s">
        <v>80</v>
      </c>
      <c r="BK275" s="214">
        <f>ROUND(I275*H275,2)</f>
        <v>0</v>
      </c>
      <c r="BL275" s="19" t="s">
        <v>214</v>
      </c>
      <c r="BM275" s="213" t="s">
        <v>480</v>
      </c>
    </row>
    <row r="276" s="14" customFormat="1">
      <c r="A276" s="14"/>
      <c r="B276" s="231"/>
      <c r="C276" s="232"/>
      <c r="D276" s="222" t="s">
        <v>136</v>
      </c>
      <c r="E276" s="232"/>
      <c r="F276" s="234" t="s">
        <v>481</v>
      </c>
      <c r="G276" s="232"/>
      <c r="H276" s="235">
        <v>30.524999999999999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1" t="s">
        <v>136</v>
      </c>
      <c r="AU276" s="241" t="s">
        <v>82</v>
      </c>
      <c r="AV276" s="14" t="s">
        <v>82</v>
      </c>
      <c r="AW276" s="14" t="s">
        <v>4</v>
      </c>
      <c r="AX276" s="14" t="s">
        <v>80</v>
      </c>
      <c r="AY276" s="241" t="s">
        <v>121</v>
      </c>
    </row>
    <row r="277" s="2" customFormat="1" ht="24.15" customHeight="1">
      <c r="A277" s="40"/>
      <c r="B277" s="41"/>
      <c r="C277" s="202" t="s">
        <v>482</v>
      </c>
      <c r="D277" s="202" t="s">
        <v>123</v>
      </c>
      <c r="E277" s="203" t="s">
        <v>483</v>
      </c>
      <c r="F277" s="204" t="s">
        <v>484</v>
      </c>
      <c r="G277" s="205" t="s">
        <v>205</v>
      </c>
      <c r="H277" s="206">
        <v>0.021000000000000001</v>
      </c>
      <c r="I277" s="207"/>
      <c r="J277" s="208">
        <f>ROUND(I277*H277,2)</f>
        <v>0</v>
      </c>
      <c r="K277" s="204" t="s">
        <v>127</v>
      </c>
      <c r="L277" s="46"/>
      <c r="M277" s="209" t="s">
        <v>19</v>
      </c>
      <c r="N277" s="210" t="s">
        <v>43</v>
      </c>
      <c r="O277" s="86"/>
      <c r="P277" s="211">
        <f>O277*H277</f>
        <v>0</v>
      </c>
      <c r="Q277" s="211">
        <v>0</v>
      </c>
      <c r="R277" s="211">
        <f>Q277*H277</f>
        <v>0</v>
      </c>
      <c r="S277" s="211">
        <v>0</v>
      </c>
      <c r="T277" s="212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3" t="s">
        <v>214</v>
      </c>
      <c r="AT277" s="213" t="s">
        <v>123</v>
      </c>
      <c r="AU277" s="213" t="s">
        <v>82</v>
      </c>
      <c r="AY277" s="19" t="s">
        <v>121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9" t="s">
        <v>80</v>
      </c>
      <c r="BK277" s="214">
        <f>ROUND(I277*H277,2)</f>
        <v>0</v>
      </c>
      <c r="BL277" s="19" t="s">
        <v>214</v>
      </c>
      <c r="BM277" s="213" t="s">
        <v>485</v>
      </c>
    </row>
    <row r="278" s="2" customFormat="1">
      <c r="A278" s="40"/>
      <c r="B278" s="41"/>
      <c r="C278" s="42"/>
      <c r="D278" s="215" t="s">
        <v>130</v>
      </c>
      <c r="E278" s="42"/>
      <c r="F278" s="216" t="s">
        <v>486</v>
      </c>
      <c r="G278" s="42"/>
      <c r="H278" s="42"/>
      <c r="I278" s="217"/>
      <c r="J278" s="42"/>
      <c r="K278" s="42"/>
      <c r="L278" s="46"/>
      <c r="M278" s="218"/>
      <c r="N278" s="219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130</v>
      </c>
      <c r="AU278" s="19" t="s">
        <v>82</v>
      </c>
    </row>
    <row r="279" s="12" customFormat="1" ht="25.92" customHeight="1">
      <c r="A279" s="12"/>
      <c r="B279" s="186"/>
      <c r="C279" s="187"/>
      <c r="D279" s="188" t="s">
        <v>71</v>
      </c>
      <c r="E279" s="189" t="s">
        <v>487</v>
      </c>
      <c r="F279" s="189" t="s">
        <v>488</v>
      </c>
      <c r="G279" s="187"/>
      <c r="H279" s="187"/>
      <c r="I279" s="190"/>
      <c r="J279" s="191">
        <f>BK279</f>
        <v>0</v>
      </c>
      <c r="K279" s="187"/>
      <c r="L279" s="192"/>
      <c r="M279" s="193"/>
      <c r="N279" s="194"/>
      <c r="O279" s="194"/>
      <c r="P279" s="195">
        <f>P280+P288+P296</f>
        <v>0</v>
      </c>
      <c r="Q279" s="194"/>
      <c r="R279" s="195">
        <f>R280+R288+R296</f>
        <v>0</v>
      </c>
      <c r="S279" s="194"/>
      <c r="T279" s="196">
        <f>T280+T288+T296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7" t="s">
        <v>148</v>
      </c>
      <c r="AT279" s="198" t="s">
        <v>71</v>
      </c>
      <c r="AU279" s="198" t="s">
        <v>72</v>
      </c>
      <c r="AY279" s="197" t="s">
        <v>121</v>
      </c>
      <c r="BK279" s="199">
        <f>BK280+BK288+BK296</f>
        <v>0</v>
      </c>
    </row>
    <row r="280" s="12" customFormat="1" ht="22.8" customHeight="1">
      <c r="A280" s="12"/>
      <c r="B280" s="186"/>
      <c r="C280" s="187"/>
      <c r="D280" s="188" t="s">
        <v>71</v>
      </c>
      <c r="E280" s="200" t="s">
        <v>489</v>
      </c>
      <c r="F280" s="200" t="s">
        <v>490</v>
      </c>
      <c r="G280" s="187"/>
      <c r="H280" s="187"/>
      <c r="I280" s="190"/>
      <c r="J280" s="201">
        <f>BK280</f>
        <v>0</v>
      </c>
      <c r="K280" s="187"/>
      <c r="L280" s="192"/>
      <c r="M280" s="193"/>
      <c r="N280" s="194"/>
      <c r="O280" s="194"/>
      <c r="P280" s="195">
        <f>SUM(P281:P287)</f>
        <v>0</v>
      </c>
      <c r="Q280" s="194"/>
      <c r="R280" s="195">
        <f>SUM(R281:R287)</f>
        <v>0</v>
      </c>
      <c r="S280" s="194"/>
      <c r="T280" s="196">
        <f>SUM(T281:T287)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7" t="s">
        <v>148</v>
      </c>
      <c r="AT280" s="198" t="s">
        <v>71</v>
      </c>
      <c r="AU280" s="198" t="s">
        <v>80</v>
      </c>
      <c r="AY280" s="197" t="s">
        <v>121</v>
      </c>
      <c r="BK280" s="199">
        <f>SUM(BK281:BK287)</f>
        <v>0</v>
      </c>
    </row>
    <row r="281" s="2" customFormat="1" ht="16.5" customHeight="1">
      <c r="A281" s="40"/>
      <c r="B281" s="41"/>
      <c r="C281" s="202" t="s">
        <v>491</v>
      </c>
      <c r="D281" s="202" t="s">
        <v>123</v>
      </c>
      <c r="E281" s="203" t="s">
        <v>492</v>
      </c>
      <c r="F281" s="204" t="s">
        <v>493</v>
      </c>
      <c r="G281" s="205" t="s">
        <v>494</v>
      </c>
      <c r="H281" s="206">
        <v>15</v>
      </c>
      <c r="I281" s="207"/>
      <c r="J281" s="208">
        <f>ROUND(I281*H281,2)</f>
        <v>0</v>
      </c>
      <c r="K281" s="204" t="s">
        <v>19</v>
      </c>
      <c r="L281" s="46"/>
      <c r="M281" s="209" t="s">
        <v>19</v>
      </c>
      <c r="N281" s="210" t="s">
        <v>43</v>
      </c>
      <c r="O281" s="86"/>
      <c r="P281" s="211">
        <f>O281*H281</f>
        <v>0</v>
      </c>
      <c r="Q281" s="211">
        <v>0</v>
      </c>
      <c r="R281" s="211">
        <f>Q281*H281</f>
        <v>0</v>
      </c>
      <c r="S281" s="211">
        <v>0</v>
      </c>
      <c r="T281" s="212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3" t="s">
        <v>495</v>
      </c>
      <c r="AT281" s="213" t="s">
        <v>123</v>
      </c>
      <c r="AU281" s="213" t="s">
        <v>82</v>
      </c>
      <c r="AY281" s="19" t="s">
        <v>121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9" t="s">
        <v>80</v>
      </c>
      <c r="BK281" s="214">
        <f>ROUND(I281*H281,2)</f>
        <v>0</v>
      </c>
      <c r="BL281" s="19" t="s">
        <v>495</v>
      </c>
      <c r="BM281" s="213" t="s">
        <v>496</v>
      </c>
    </row>
    <row r="282" s="13" customFormat="1">
      <c r="A282" s="13"/>
      <c r="B282" s="220"/>
      <c r="C282" s="221"/>
      <c r="D282" s="222" t="s">
        <v>136</v>
      </c>
      <c r="E282" s="223" t="s">
        <v>19</v>
      </c>
      <c r="F282" s="224" t="s">
        <v>497</v>
      </c>
      <c r="G282" s="221"/>
      <c r="H282" s="223" t="s">
        <v>19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136</v>
      </c>
      <c r="AU282" s="230" t="s">
        <v>82</v>
      </c>
      <c r="AV282" s="13" t="s">
        <v>80</v>
      </c>
      <c r="AW282" s="13" t="s">
        <v>33</v>
      </c>
      <c r="AX282" s="13" t="s">
        <v>72</v>
      </c>
      <c r="AY282" s="230" t="s">
        <v>121</v>
      </c>
    </row>
    <row r="283" s="14" customFormat="1">
      <c r="A283" s="14"/>
      <c r="B283" s="231"/>
      <c r="C283" s="232"/>
      <c r="D283" s="222" t="s">
        <v>136</v>
      </c>
      <c r="E283" s="233" t="s">
        <v>19</v>
      </c>
      <c r="F283" s="234" t="s">
        <v>208</v>
      </c>
      <c r="G283" s="232"/>
      <c r="H283" s="235">
        <v>15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1" t="s">
        <v>136</v>
      </c>
      <c r="AU283" s="241" t="s">
        <v>82</v>
      </c>
      <c r="AV283" s="14" t="s">
        <v>82</v>
      </c>
      <c r="AW283" s="14" t="s">
        <v>33</v>
      </c>
      <c r="AX283" s="14" t="s">
        <v>80</v>
      </c>
      <c r="AY283" s="241" t="s">
        <v>121</v>
      </c>
    </row>
    <row r="284" s="2" customFormat="1" ht="16.5" customHeight="1">
      <c r="A284" s="40"/>
      <c r="B284" s="41"/>
      <c r="C284" s="202" t="s">
        <v>498</v>
      </c>
      <c r="D284" s="202" t="s">
        <v>123</v>
      </c>
      <c r="E284" s="203" t="s">
        <v>499</v>
      </c>
      <c r="F284" s="204" t="s">
        <v>500</v>
      </c>
      <c r="G284" s="205" t="s">
        <v>270</v>
      </c>
      <c r="H284" s="206">
        <v>40</v>
      </c>
      <c r="I284" s="207"/>
      <c r="J284" s="208">
        <f>ROUND(I284*H284,2)</f>
        <v>0</v>
      </c>
      <c r="K284" s="204" t="s">
        <v>19</v>
      </c>
      <c r="L284" s="46"/>
      <c r="M284" s="209" t="s">
        <v>19</v>
      </c>
      <c r="N284" s="210" t="s">
        <v>43</v>
      </c>
      <c r="O284" s="86"/>
      <c r="P284" s="211">
        <f>O284*H284</f>
        <v>0</v>
      </c>
      <c r="Q284" s="211">
        <v>0</v>
      </c>
      <c r="R284" s="211">
        <f>Q284*H284</f>
        <v>0</v>
      </c>
      <c r="S284" s="211">
        <v>0</v>
      </c>
      <c r="T284" s="212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3" t="s">
        <v>495</v>
      </c>
      <c r="AT284" s="213" t="s">
        <v>123</v>
      </c>
      <c r="AU284" s="213" t="s">
        <v>82</v>
      </c>
      <c r="AY284" s="19" t="s">
        <v>121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9" t="s">
        <v>80</v>
      </c>
      <c r="BK284" s="214">
        <f>ROUND(I284*H284,2)</f>
        <v>0</v>
      </c>
      <c r="BL284" s="19" t="s">
        <v>495</v>
      </c>
      <c r="BM284" s="213" t="s">
        <v>501</v>
      </c>
    </row>
    <row r="285" s="2" customFormat="1" ht="16.5" customHeight="1">
      <c r="A285" s="40"/>
      <c r="B285" s="41"/>
      <c r="C285" s="202" t="s">
        <v>502</v>
      </c>
      <c r="D285" s="202" t="s">
        <v>123</v>
      </c>
      <c r="E285" s="203" t="s">
        <v>503</v>
      </c>
      <c r="F285" s="204" t="s">
        <v>504</v>
      </c>
      <c r="G285" s="205" t="s">
        <v>494</v>
      </c>
      <c r="H285" s="206">
        <v>15</v>
      </c>
      <c r="I285" s="207"/>
      <c r="J285" s="208">
        <f>ROUND(I285*H285,2)</f>
        <v>0</v>
      </c>
      <c r="K285" s="204" t="s">
        <v>19</v>
      </c>
      <c r="L285" s="46"/>
      <c r="M285" s="209" t="s">
        <v>19</v>
      </c>
      <c r="N285" s="210" t="s">
        <v>43</v>
      </c>
      <c r="O285" s="86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3" t="s">
        <v>495</v>
      </c>
      <c r="AT285" s="213" t="s">
        <v>123</v>
      </c>
      <c r="AU285" s="213" t="s">
        <v>82</v>
      </c>
      <c r="AY285" s="19" t="s">
        <v>121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9" t="s">
        <v>80</v>
      </c>
      <c r="BK285" s="214">
        <f>ROUND(I285*H285,2)</f>
        <v>0</v>
      </c>
      <c r="BL285" s="19" t="s">
        <v>495</v>
      </c>
      <c r="BM285" s="213" t="s">
        <v>505</v>
      </c>
    </row>
    <row r="286" s="13" customFormat="1">
      <c r="A286" s="13"/>
      <c r="B286" s="220"/>
      <c r="C286" s="221"/>
      <c r="D286" s="222" t="s">
        <v>136</v>
      </c>
      <c r="E286" s="223" t="s">
        <v>19</v>
      </c>
      <c r="F286" s="224" t="s">
        <v>506</v>
      </c>
      <c r="G286" s="221"/>
      <c r="H286" s="223" t="s">
        <v>19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0" t="s">
        <v>136</v>
      </c>
      <c r="AU286" s="230" t="s">
        <v>82</v>
      </c>
      <c r="AV286" s="13" t="s">
        <v>80</v>
      </c>
      <c r="AW286" s="13" t="s">
        <v>33</v>
      </c>
      <c r="AX286" s="13" t="s">
        <v>72</v>
      </c>
      <c r="AY286" s="230" t="s">
        <v>121</v>
      </c>
    </row>
    <row r="287" s="14" customFormat="1">
      <c r="A287" s="14"/>
      <c r="B287" s="231"/>
      <c r="C287" s="232"/>
      <c r="D287" s="222" t="s">
        <v>136</v>
      </c>
      <c r="E287" s="233" t="s">
        <v>19</v>
      </c>
      <c r="F287" s="234" t="s">
        <v>208</v>
      </c>
      <c r="G287" s="232"/>
      <c r="H287" s="235">
        <v>15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1" t="s">
        <v>136</v>
      </c>
      <c r="AU287" s="241" t="s">
        <v>82</v>
      </c>
      <c r="AV287" s="14" t="s">
        <v>82</v>
      </c>
      <c r="AW287" s="14" t="s">
        <v>33</v>
      </c>
      <c r="AX287" s="14" t="s">
        <v>80</v>
      </c>
      <c r="AY287" s="241" t="s">
        <v>121</v>
      </c>
    </row>
    <row r="288" s="12" customFormat="1" ht="22.8" customHeight="1">
      <c r="A288" s="12"/>
      <c r="B288" s="186"/>
      <c r="C288" s="187"/>
      <c r="D288" s="188" t="s">
        <v>71</v>
      </c>
      <c r="E288" s="200" t="s">
        <v>507</v>
      </c>
      <c r="F288" s="200" t="s">
        <v>508</v>
      </c>
      <c r="G288" s="187"/>
      <c r="H288" s="187"/>
      <c r="I288" s="190"/>
      <c r="J288" s="201">
        <f>BK288</f>
        <v>0</v>
      </c>
      <c r="K288" s="187"/>
      <c r="L288" s="192"/>
      <c r="M288" s="193"/>
      <c r="N288" s="194"/>
      <c r="O288" s="194"/>
      <c r="P288" s="195">
        <f>SUM(P289:P295)</f>
        <v>0</v>
      </c>
      <c r="Q288" s="194"/>
      <c r="R288" s="195">
        <f>SUM(R289:R295)</f>
        <v>0</v>
      </c>
      <c r="S288" s="194"/>
      <c r="T288" s="196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97" t="s">
        <v>148</v>
      </c>
      <c r="AT288" s="198" t="s">
        <v>71</v>
      </c>
      <c r="AU288" s="198" t="s">
        <v>80</v>
      </c>
      <c r="AY288" s="197" t="s">
        <v>121</v>
      </c>
      <c r="BK288" s="199">
        <f>SUM(BK289:BK295)</f>
        <v>0</v>
      </c>
    </row>
    <row r="289" s="2" customFormat="1" ht="16.5" customHeight="1">
      <c r="A289" s="40"/>
      <c r="B289" s="41"/>
      <c r="C289" s="202" t="s">
        <v>509</v>
      </c>
      <c r="D289" s="202" t="s">
        <v>123</v>
      </c>
      <c r="E289" s="203" t="s">
        <v>510</v>
      </c>
      <c r="F289" s="204" t="s">
        <v>511</v>
      </c>
      <c r="G289" s="205" t="s">
        <v>347</v>
      </c>
      <c r="H289" s="206">
        <v>1</v>
      </c>
      <c r="I289" s="207"/>
      <c r="J289" s="208">
        <f>ROUND(I289*H289,2)</f>
        <v>0</v>
      </c>
      <c r="K289" s="204" t="s">
        <v>19</v>
      </c>
      <c r="L289" s="46"/>
      <c r="M289" s="209" t="s">
        <v>19</v>
      </c>
      <c r="N289" s="210" t="s">
        <v>43</v>
      </c>
      <c r="O289" s="86"/>
      <c r="P289" s="211">
        <f>O289*H289</f>
        <v>0</v>
      </c>
      <c r="Q289" s="211">
        <v>0</v>
      </c>
      <c r="R289" s="211">
        <f>Q289*H289</f>
        <v>0</v>
      </c>
      <c r="S289" s="211">
        <v>0</v>
      </c>
      <c r="T289" s="212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3" t="s">
        <v>495</v>
      </c>
      <c r="AT289" s="213" t="s">
        <v>123</v>
      </c>
      <c r="AU289" s="213" t="s">
        <v>82</v>
      </c>
      <c r="AY289" s="19" t="s">
        <v>121</v>
      </c>
      <c r="BE289" s="214">
        <f>IF(N289="základní",J289,0)</f>
        <v>0</v>
      </c>
      <c r="BF289" s="214">
        <f>IF(N289="snížená",J289,0)</f>
        <v>0</v>
      </c>
      <c r="BG289" s="214">
        <f>IF(N289="zákl. přenesená",J289,0)</f>
        <v>0</v>
      </c>
      <c r="BH289" s="214">
        <f>IF(N289="sníž. přenesená",J289,0)</f>
        <v>0</v>
      </c>
      <c r="BI289" s="214">
        <f>IF(N289="nulová",J289,0)</f>
        <v>0</v>
      </c>
      <c r="BJ289" s="19" t="s">
        <v>80</v>
      </c>
      <c r="BK289" s="214">
        <f>ROUND(I289*H289,2)</f>
        <v>0</v>
      </c>
      <c r="BL289" s="19" t="s">
        <v>495</v>
      </c>
      <c r="BM289" s="213" t="s">
        <v>512</v>
      </c>
    </row>
    <row r="290" s="2" customFormat="1" ht="16.5" customHeight="1">
      <c r="A290" s="40"/>
      <c r="B290" s="41"/>
      <c r="C290" s="202" t="s">
        <v>513</v>
      </c>
      <c r="D290" s="202" t="s">
        <v>123</v>
      </c>
      <c r="E290" s="203" t="s">
        <v>514</v>
      </c>
      <c r="F290" s="204" t="s">
        <v>515</v>
      </c>
      <c r="G290" s="205" t="s">
        <v>516</v>
      </c>
      <c r="H290" s="206">
        <v>1</v>
      </c>
      <c r="I290" s="207"/>
      <c r="J290" s="208">
        <f>ROUND(I290*H290,2)</f>
        <v>0</v>
      </c>
      <c r="K290" s="204" t="s">
        <v>19</v>
      </c>
      <c r="L290" s="46"/>
      <c r="M290" s="209" t="s">
        <v>19</v>
      </c>
      <c r="N290" s="210" t="s">
        <v>43</v>
      </c>
      <c r="O290" s="86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3" t="s">
        <v>495</v>
      </c>
      <c r="AT290" s="213" t="s">
        <v>123</v>
      </c>
      <c r="AU290" s="213" t="s">
        <v>82</v>
      </c>
      <c r="AY290" s="19" t="s">
        <v>121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9" t="s">
        <v>80</v>
      </c>
      <c r="BK290" s="214">
        <f>ROUND(I290*H290,2)</f>
        <v>0</v>
      </c>
      <c r="BL290" s="19" t="s">
        <v>495</v>
      </c>
      <c r="BM290" s="213" t="s">
        <v>517</v>
      </c>
    </row>
    <row r="291" s="14" customFormat="1">
      <c r="A291" s="14"/>
      <c r="B291" s="231"/>
      <c r="C291" s="232"/>
      <c r="D291" s="222" t="s">
        <v>136</v>
      </c>
      <c r="E291" s="233" t="s">
        <v>19</v>
      </c>
      <c r="F291" s="234" t="s">
        <v>80</v>
      </c>
      <c r="G291" s="232"/>
      <c r="H291" s="235">
        <v>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1" t="s">
        <v>136</v>
      </c>
      <c r="AU291" s="241" t="s">
        <v>82</v>
      </c>
      <c r="AV291" s="14" t="s">
        <v>82</v>
      </c>
      <c r="AW291" s="14" t="s">
        <v>33</v>
      </c>
      <c r="AX291" s="14" t="s">
        <v>80</v>
      </c>
      <c r="AY291" s="241" t="s">
        <v>121</v>
      </c>
    </row>
    <row r="292" s="2" customFormat="1" ht="16.5" customHeight="1">
      <c r="A292" s="40"/>
      <c r="B292" s="41"/>
      <c r="C292" s="202" t="s">
        <v>518</v>
      </c>
      <c r="D292" s="202" t="s">
        <v>123</v>
      </c>
      <c r="E292" s="203" t="s">
        <v>519</v>
      </c>
      <c r="F292" s="204" t="s">
        <v>520</v>
      </c>
      <c r="G292" s="205" t="s">
        <v>516</v>
      </c>
      <c r="H292" s="206">
        <v>1</v>
      </c>
      <c r="I292" s="207"/>
      <c r="J292" s="208">
        <f>ROUND(I292*H292,2)</f>
        <v>0</v>
      </c>
      <c r="K292" s="204" t="s">
        <v>19</v>
      </c>
      <c r="L292" s="46"/>
      <c r="M292" s="209" t="s">
        <v>19</v>
      </c>
      <c r="N292" s="210" t="s">
        <v>43</v>
      </c>
      <c r="O292" s="86"/>
      <c r="P292" s="211">
        <f>O292*H292</f>
        <v>0</v>
      </c>
      <c r="Q292" s="211">
        <v>0</v>
      </c>
      <c r="R292" s="211">
        <f>Q292*H292</f>
        <v>0</v>
      </c>
      <c r="S292" s="211">
        <v>0</v>
      </c>
      <c r="T292" s="212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3" t="s">
        <v>495</v>
      </c>
      <c r="AT292" s="213" t="s">
        <v>123</v>
      </c>
      <c r="AU292" s="213" t="s">
        <v>82</v>
      </c>
      <c r="AY292" s="19" t="s">
        <v>121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9" t="s">
        <v>80</v>
      </c>
      <c r="BK292" s="214">
        <f>ROUND(I292*H292,2)</f>
        <v>0</v>
      </c>
      <c r="BL292" s="19" t="s">
        <v>495</v>
      </c>
      <c r="BM292" s="213" t="s">
        <v>521</v>
      </c>
    </row>
    <row r="293" s="13" customFormat="1">
      <c r="A293" s="13"/>
      <c r="B293" s="220"/>
      <c r="C293" s="221"/>
      <c r="D293" s="222" t="s">
        <v>136</v>
      </c>
      <c r="E293" s="223" t="s">
        <v>19</v>
      </c>
      <c r="F293" s="224" t="s">
        <v>522</v>
      </c>
      <c r="G293" s="221"/>
      <c r="H293" s="223" t="s">
        <v>19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0" t="s">
        <v>136</v>
      </c>
      <c r="AU293" s="230" t="s">
        <v>82</v>
      </c>
      <c r="AV293" s="13" t="s">
        <v>80</v>
      </c>
      <c r="AW293" s="13" t="s">
        <v>33</v>
      </c>
      <c r="AX293" s="13" t="s">
        <v>72</v>
      </c>
      <c r="AY293" s="230" t="s">
        <v>121</v>
      </c>
    </row>
    <row r="294" s="14" customFormat="1">
      <c r="A294" s="14"/>
      <c r="B294" s="231"/>
      <c r="C294" s="232"/>
      <c r="D294" s="222" t="s">
        <v>136</v>
      </c>
      <c r="E294" s="233" t="s">
        <v>19</v>
      </c>
      <c r="F294" s="234" t="s">
        <v>80</v>
      </c>
      <c r="G294" s="232"/>
      <c r="H294" s="235">
        <v>1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1" t="s">
        <v>136</v>
      </c>
      <c r="AU294" s="241" t="s">
        <v>82</v>
      </c>
      <c r="AV294" s="14" t="s">
        <v>82</v>
      </c>
      <c r="AW294" s="14" t="s">
        <v>33</v>
      </c>
      <c r="AX294" s="14" t="s">
        <v>80</v>
      </c>
      <c r="AY294" s="241" t="s">
        <v>121</v>
      </c>
    </row>
    <row r="295" s="2" customFormat="1" ht="16.5" customHeight="1">
      <c r="A295" s="40"/>
      <c r="B295" s="41"/>
      <c r="C295" s="202" t="s">
        <v>523</v>
      </c>
      <c r="D295" s="202" t="s">
        <v>123</v>
      </c>
      <c r="E295" s="203" t="s">
        <v>524</v>
      </c>
      <c r="F295" s="204" t="s">
        <v>525</v>
      </c>
      <c r="G295" s="205" t="s">
        <v>282</v>
      </c>
      <c r="H295" s="206">
        <v>1</v>
      </c>
      <c r="I295" s="207"/>
      <c r="J295" s="208">
        <f>ROUND(I295*H295,2)</f>
        <v>0</v>
      </c>
      <c r="K295" s="204" t="s">
        <v>19</v>
      </c>
      <c r="L295" s="46"/>
      <c r="M295" s="209" t="s">
        <v>19</v>
      </c>
      <c r="N295" s="210" t="s">
        <v>43</v>
      </c>
      <c r="O295" s="86"/>
      <c r="P295" s="211">
        <f>O295*H295</f>
        <v>0</v>
      </c>
      <c r="Q295" s="211">
        <v>0</v>
      </c>
      <c r="R295" s="211">
        <f>Q295*H295</f>
        <v>0</v>
      </c>
      <c r="S295" s="211">
        <v>0</v>
      </c>
      <c r="T295" s="212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3" t="s">
        <v>495</v>
      </c>
      <c r="AT295" s="213" t="s">
        <v>123</v>
      </c>
      <c r="AU295" s="213" t="s">
        <v>82</v>
      </c>
      <c r="AY295" s="19" t="s">
        <v>121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9" t="s">
        <v>80</v>
      </c>
      <c r="BK295" s="214">
        <f>ROUND(I295*H295,2)</f>
        <v>0</v>
      </c>
      <c r="BL295" s="19" t="s">
        <v>495</v>
      </c>
      <c r="BM295" s="213" t="s">
        <v>526</v>
      </c>
    </row>
    <row r="296" s="12" customFormat="1" ht="22.8" customHeight="1">
      <c r="A296" s="12"/>
      <c r="B296" s="186"/>
      <c r="C296" s="187"/>
      <c r="D296" s="188" t="s">
        <v>71</v>
      </c>
      <c r="E296" s="200" t="s">
        <v>527</v>
      </c>
      <c r="F296" s="200" t="s">
        <v>528</v>
      </c>
      <c r="G296" s="187"/>
      <c r="H296" s="187"/>
      <c r="I296" s="190"/>
      <c r="J296" s="201">
        <f>BK296</f>
        <v>0</v>
      </c>
      <c r="K296" s="187"/>
      <c r="L296" s="192"/>
      <c r="M296" s="193"/>
      <c r="N296" s="194"/>
      <c r="O296" s="194"/>
      <c r="P296" s="195">
        <f>P297</f>
        <v>0</v>
      </c>
      <c r="Q296" s="194"/>
      <c r="R296" s="195">
        <f>R297</f>
        <v>0</v>
      </c>
      <c r="S296" s="194"/>
      <c r="T296" s="196">
        <f>T297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7" t="s">
        <v>148</v>
      </c>
      <c r="AT296" s="198" t="s">
        <v>71</v>
      </c>
      <c r="AU296" s="198" t="s">
        <v>80</v>
      </c>
      <c r="AY296" s="197" t="s">
        <v>121</v>
      </c>
      <c r="BK296" s="199">
        <f>BK297</f>
        <v>0</v>
      </c>
    </row>
    <row r="297" s="2" customFormat="1" ht="16.5" customHeight="1">
      <c r="A297" s="40"/>
      <c r="B297" s="41"/>
      <c r="C297" s="202" t="s">
        <v>529</v>
      </c>
      <c r="D297" s="202" t="s">
        <v>123</v>
      </c>
      <c r="E297" s="203" t="s">
        <v>530</v>
      </c>
      <c r="F297" s="204" t="s">
        <v>531</v>
      </c>
      <c r="G297" s="205" t="s">
        <v>347</v>
      </c>
      <c r="H297" s="206">
        <v>4</v>
      </c>
      <c r="I297" s="207"/>
      <c r="J297" s="208">
        <f>ROUND(I297*H297,2)</f>
        <v>0</v>
      </c>
      <c r="K297" s="204" t="s">
        <v>19</v>
      </c>
      <c r="L297" s="46"/>
      <c r="M297" s="263" t="s">
        <v>19</v>
      </c>
      <c r="N297" s="264" t="s">
        <v>43</v>
      </c>
      <c r="O297" s="265"/>
      <c r="P297" s="266">
        <f>O297*H297</f>
        <v>0</v>
      </c>
      <c r="Q297" s="266">
        <v>0</v>
      </c>
      <c r="R297" s="266">
        <f>Q297*H297</f>
        <v>0</v>
      </c>
      <c r="S297" s="266">
        <v>0</v>
      </c>
      <c r="T297" s="267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3" t="s">
        <v>495</v>
      </c>
      <c r="AT297" s="213" t="s">
        <v>123</v>
      </c>
      <c r="AU297" s="213" t="s">
        <v>82</v>
      </c>
      <c r="AY297" s="19" t="s">
        <v>121</v>
      </c>
      <c r="BE297" s="214">
        <f>IF(N297="základní",J297,0)</f>
        <v>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9" t="s">
        <v>80</v>
      </c>
      <c r="BK297" s="214">
        <f>ROUND(I297*H297,2)</f>
        <v>0</v>
      </c>
      <c r="BL297" s="19" t="s">
        <v>495</v>
      </c>
      <c r="BM297" s="213" t="s">
        <v>532</v>
      </c>
    </row>
    <row r="298" s="2" customFormat="1" ht="6.96" customHeight="1">
      <c r="A298" s="40"/>
      <c r="B298" s="61"/>
      <c r="C298" s="62"/>
      <c r="D298" s="62"/>
      <c r="E298" s="62"/>
      <c r="F298" s="62"/>
      <c r="G298" s="62"/>
      <c r="H298" s="62"/>
      <c r="I298" s="62"/>
      <c r="J298" s="62"/>
      <c r="K298" s="62"/>
      <c r="L298" s="46"/>
      <c r="M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</row>
  </sheetData>
  <sheetProtection sheet="1" autoFilter="0" formatColumns="0" formatRows="0" objects="1" scenarios="1" spinCount="100000" saltValue="wDuQU7A0gii6m10VUdtv9+T214RJyeng6VPStUFf3i5s/2KZLaqK1QJQhvjc7u4iGCeo13ffpIhKBfAwaqn7zg==" hashValue="TfhD5a+RchlMD1jtLua9PqbBUcJJpx7eNJXmvT19D9B5RlXnsVwEx1xo9loMzQWX3w6yMqKqZkAFUiXVvwKJHg==" algorithmName="SHA-512" password="CC35"/>
  <autoFilter ref="C94:K297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5_02/111211101"/>
    <hyperlink ref="F101" r:id="rId2" display="https://podminky.urs.cz/item/CS_URS_2025_02/113107123"/>
    <hyperlink ref="F105" r:id="rId3" display="https://podminky.urs.cz/item/CS_URS_2025_02/113107143"/>
    <hyperlink ref="F109" r:id="rId4" display="https://podminky.urs.cz/item/CS_URS_2025_02/121151123"/>
    <hyperlink ref="F111" r:id="rId5" display="https://podminky.urs.cz/item/CS_URS_2025_02/122211101"/>
    <hyperlink ref="F113" r:id="rId6" display="https://podminky.urs.cz/item/CS_URS_2025_02/122251103"/>
    <hyperlink ref="F115" r:id="rId7" display="https://podminky.urs.cz/item/CS_URS_2025_02/122311101"/>
    <hyperlink ref="F117" r:id="rId8" display="https://podminky.urs.cz/item/CS_URS_2025_02/122351103"/>
    <hyperlink ref="F119" r:id="rId9" display="https://podminky.urs.cz/item/CS_URS_2025_02/132251104"/>
    <hyperlink ref="F122" r:id="rId10" display="https://podminky.urs.cz/item/CS_URS_2025_02/162751137"/>
    <hyperlink ref="F129" r:id="rId11" display="https://podminky.urs.cz/item/CS_URS_2025_02/162751139"/>
    <hyperlink ref="F132" r:id="rId12" display="https://podminky.urs.cz/item/CS_URS_2025_02/167151112"/>
    <hyperlink ref="F134" r:id="rId13" display="https://podminky.urs.cz/item/CS_URS_2025_02/171151112"/>
    <hyperlink ref="F140" r:id="rId14" display="https://podminky.urs.cz/item/CS_URS_2025_02/171201231"/>
    <hyperlink ref="F143" r:id="rId15" display="https://podminky.urs.cz/item/CS_URS_2025_02/171251201"/>
    <hyperlink ref="F146" r:id="rId16" display="https://podminky.urs.cz/item/CS_URS_2025_02/174101101"/>
    <hyperlink ref="F152" r:id="rId17" display="https://podminky.urs.cz/item/CS_URS_2025_02/175151101"/>
    <hyperlink ref="F157" r:id="rId18" display="https://podminky.urs.cz/item/CS_URS_2025_02/181152302"/>
    <hyperlink ref="F159" r:id="rId19" display="https://podminky.urs.cz/item/CS_URS_2025_02/181411131"/>
    <hyperlink ref="F164" r:id="rId20" display="https://podminky.urs.cz/item/CS_URS_2025_02/182303111"/>
    <hyperlink ref="F171" r:id="rId21" display="https://podminky.urs.cz/item/CS_URS_2025_02/212752102"/>
    <hyperlink ref="F174" r:id="rId22" display="https://podminky.urs.cz/item/CS_URS_2025_02/339921132"/>
    <hyperlink ref="F179" r:id="rId23" display="https://podminky.urs.cz/item/CS_URS_2025_02/451572111"/>
    <hyperlink ref="F183" r:id="rId24" display="https://podminky.urs.cz/item/CS_URS_2025_02/564851111"/>
    <hyperlink ref="F191" r:id="rId25" display="https://podminky.urs.cz/item/CS_URS_2025_02/565146121"/>
    <hyperlink ref="F195" r:id="rId26" display="https://podminky.urs.cz/item/CS_URS_2025_02/573111112"/>
    <hyperlink ref="F199" r:id="rId27" display="https://podminky.urs.cz/item/CS_URS_2025_02/573231107"/>
    <hyperlink ref="F203" r:id="rId28" display="https://podminky.urs.cz/item/CS_URS_2025_02/577134141"/>
    <hyperlink ref="F208" r:id="rId29" display="https://podminky.urs.cz/item/CS_URS_2025_02/871353121"/>
    <hyperlink ref="F212" r:id="rId30" display="https://podminky.urs.cz/item/CS_URS_2025_02/892351111"/>
    <hyperlink ref="F215" r:id="rId31" display="https://podminky.urs.cz/item/CS_URS_2025_02/899722112"/>
    <hyperlink ref="F220" r:id="rId32" display="https://podminky.urs.cz/item/CS_URS_2025_02/916131213"/>
    <hyperlink ref="F226" r:id="rId33" display="https://podminky.urs.cz/item/CS_URS_2025_02/916231213"/>
    <hyperlink ref="F232" r:id="rId34" display="https://podminky.urs.cz/item/CS_URS_2025_02/919122122"/>
    <hyperlink ref="F234" r:id="rId35" display="https://podminky.urs.cz/item/CS_URS_2025_02/919735113"/>
    <hyperlink ref="F236" r:id="rId36" display="https://podminky.urs.cz/item/CS_URS_2025_02/935114211"/>
    <hyperlink ref="F239" r:id="rId37" display="https://podminky.urs.cz/item/CS_URS_2025_02/935114213"/>
    <hyperlink ref="F242" r:id="rId38" display="https://podminky.urs.cz/item/CS_URS_2025_02/935114214"/>
    <hyperlink ref="F245" r:id="rId39" display="https://podminky.urs.cz/item/CS_URS_2025_02/935114215"/>
    <hyperlink ref="F248" r:id="rId40" display="https://podminky.urs.cz/item/CS_URS_2025_02/962052211"/>
    <hyperlink ref="F253" r:id="rId41" display="https://podminky.urs.cz/item/CS_URS_2025_02/997221571"/>
    <hyperlink ref="F255" r:id="rId42" display="https://podminky.urs.cz/item/CS_URS_2025_02/997221579"/>
    <hyperlink ref="F258" r:id="rId43" display="https://podminky.urs.cz/item/CS_URS_2025_02/997221612"/>
    <hyperlink ref="F260" r:id="rId44" display="https://podminky.urs.cz/item/CS_URS_2025_02/997221862"/>
    <hyperlink ref="F263" r:id="rId45" display="https://podminky.urs.cz/item/CS_URS_2025_02/997221873"/>
    <hyperlink ref="F266" r:id="rId46" display="https://podminky.urs.cz/item/CS_URS_2025_02/997221875"/>
    <hyperlink ref="F270" r:id="rId47" display="https://podminky.urs.cz/item/CS_URS_2025_02/998225111"/>
    <hyperlink ref="F274" r:id="rId48" display="https://podminky.urs.cz/item/CS_URS_2025_02/711161274"/>
    <hyperlink ref="F278" r:id="rId49" display="https://podminky.urs.cz/item/CS_URS_2025_02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533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534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535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536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537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538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539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540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541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542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543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79</v>
      </c>
      <c r="F18" s="279" t="s">
        <v>544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545</v>
      </c>
      <c r="F19" s="279" t="s">
        <v>546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547</v>
      </c>
      <c r="F20" s="279" t="s">
        <v>548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549</v>
      </c>
      <c r="F21" s="279" t="s">
        <v>550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551</v>
      </c>
      <c r="F22" s="279" t="s">
        <v>552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553</v>
      </c>
      <c r="F23" s="279" t="s">
        <v>554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555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556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557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558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559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560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561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562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563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107</v>
      </c>
      <c r="F36" s="279"/>
      <c r="G36" s="279" t="s">
        <v>564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565</v>
      </c>
      <c r="F37" s="279"/>
      <c r="G37" s="279" t="s">
        <v>566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53</v>
      </c>
      <c r="F38" s="279"/>
      <c r="G38" s="279" t="s">
        <v>567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54</v>
      </c>
      <c r="F39" s="279"/>
      <c r="G39" s="279" t="s">
        <v>568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108</v>
      </c>
      <c r="F40" s="279"/>
      <c r="G40" s="279" t="s">
        <v>569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109</v>
      </c>
      <c r="F41" s="279"/>
      <c r="G41" s="279" t="s">
        <v>570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571</v>
      </c>
      <c r="F42" s="279"/>
      <c r="G42" s="279" t="s">
        <v>572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573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574</v>
      </c>
      <c r="F44" s="279"/>
      <c r="G44" s="279" t="s">
        <v>575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111</v>
      </c>
      <c r="F45" s="279"/>
      <c r="G45" s="279" t="s">
        <v>576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577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578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579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580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581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582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583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584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585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586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587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588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589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590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591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592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593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594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595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596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597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598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599</v>
      </c>
      <c r="D76" s="297"/>
      <c r="E76" s="297"/>
      <c r="F76" s="297" t="s">
        <v>600</v>
      </c>
      <c r="G76" s="298"/>
      <c r="H76" s="297" t="s">
        <v>54</v>
      </c>
      <c r="I76" s="297" t="s">
        <v>57</v>
      </c>
      <c r="J76" s="297" t="s">
        <v>601</v>
      </c>
      <c r="K76" s="296"/>
    </row>
    <row r="77" s="1" customFormat="1" ht="17.25" customHeight="1">
      <c r="B77" s="294"/>
      <c r="C77" s="299" t="s">
        <v>602</v>
      </c>
      <c r="D77" s="299"/>
      <c r="E77" s="299"/>
      <c r="F77" s="300" t="s">
        <v>603</v>
      </c>
      <c r="G77" s="301"/>
      <c r="H77" s="299"/>
      <c r="I77" s="299"/>
      <c r="J77" s="299" t="s">
        <v>604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53</v>
      </c>
      <c r="D79" s="304"/>
      <c r="E79" s="304"/>
      <c r="F79" s="305" t="s">
        <v>605</v>
      </c>
      <c r="G79" s="306"/>
      <c r="H79" s="282" t="s">
        <v>606</v>
      </c>
      <c r="I79" s="282" t="s">
        <v>607</v>
      </c>
      <c r="J79" s="282">
        <v>20</v>
      </c>
      <c r="K79" s="296"/>
    </row>
    <row r="80" s="1" customFormat="1" ht="15" customHeight="1">
      <c r="B80" s="294"/>
      <c r="C80" s="282" t="s">
        <v>608</v>
      </c>
      <c r="D80" s="282"/>
      <c r="E80" s="282"/>
      <c r="F80" s="305" t="s">
        <v>605</v>
      </c>
      <c r="G80" s="306"/>
      <c r="H80" s="282" t="s">
        <v>609</v>
      </c>
      <c r="I80" s="282" t="s">
        <v>607</v>
      </c>
      <c r="J80" s="282">
        <v>120</v>
      </c>
      <c r="K80" s="296"/>
    </row>
    <row r="81" s="1" customFormat="1" ht="15" customHeight="1">
      <c r="B81" s="307"/>
      <c r="C81" s="282" t="s">
        <v>610</v>
      </c>
      <c r="D81" s="282"/>
      <c r="E81" s="282"/>
      <c r="F81" s="305" t="s">
        <v>611</v>
      </c>
      <c r="G81" s="306"/>
      <c r="H81" s="282" t="s">
        <v>612</v>
      </c>
      <c r="I81" s="282" t="s">
        <v>607</v>
      </c>
      <c r="J81" s="282">
        <v>50</v>
      </c>
      <c r="K81" s="296"/>
    </row>
    <row r="82" s="1" customFormat="1" ht="15" customHeight="1">
      <c r="B82" s="307"/>
      <c r="C82" s="282" t="s">
        <v>613</v>
      </c>
      <c r="D82" s="282"/>
      <c r="E82" s="282"/>
      <c r="F82" s="305" t="s">
        <v>605</v>
      </c>
      <c r="G82" s="306"/>
      <c r="H82" s="282" t="s">
        <v>614</v>
      </c>
      <c r="I82" s="282" t="s">
        <v>615</v>
      </c>
      <c r="J82" s="282"/>
      <c r="K82" s="296"/>
    </row>
    <row r="83" s="1" customFormat="1" ht="15" customHeight="1">
      <c r="B83" s="307"/>
      <c r="C83" s="308" t="s">
        <v>616</v>
      </c>
      <c r="D83" s="308"/>
      <c r="E83" s="308"/>
      <c r="F83" s="309" t="s">
        <v>611</v>
      </c>
      <c r="G83" s="308"/>
      <c r="H83" s="308" t="s">
        <v>617</v>
      </c>
      <c r="I83" s="308" t="s">
        <v>607</v>
      </c>
      <c r="J83" s="308">
        <v>15</v>
      </c>
      <c r="K83" s="296"/>
    </row>
    <row r="84" s="1" customFormat="1" ht="15" customHeight="1">
      <c r="B84" s="307"/>
      <c r="C84" s="308" t="s">
        <v>618</v>
      </c>
      <c r="D84" s="308"/>
      <c r="E84" s="308"/>
      <c r="F84" s="309" t="s">
        <v>611</v>
      </c>
      <c r="G84" s="308"/>
      <c r="H84" s="308" t="s">
        <v>619</v>
      </c>
      <c r="I84" s="308" t="s">
        <v>607</v>
      </c>
      <c r="J84" s="308">
        <v>15</v>
      </c>
      <c r="K84" s="296"/>
    </row>
    <row r="85" s="1" customFormat="1" ht="15" customHeight="1">
      <c r="B85" s="307"/>
      <c r="C85" s="308" t="s">
        <v>620</v>
      </c>
      <c r="D85" s="308"/>
      <c r="E85" s="308"/>
      <c r="F85" s="309" t="s">
        <v>611</v>
      </c>
      <c r="G85" s="308"/>
      <c r="H85" s="308" t="s">
        <v>621</v>
      </c>
      <c r="I85" s="308" t="s">
        <v>607</v>
      </c>
      <c r="J85" s="308">
        <v>20</v>
      </c>
      <c r="K85" s="296"/>
    </row>
    <row r="86" s="1" customFormat="1" ht="15" customHeight="1">
      <c r="B86" s="307"/>
      <c r="C86" s="308" t="s">
        <v>622</v>
      </c>
      <c r="D86" s="308"/>
      <c r="E86" s="308"/>
      <c r="F86" s="309" t="s">
        <v>611</v>
      </c>
      <c r="G86" s="308"/>
      <c r="H86" s="308" t="s">
        <v>623</v>
      </c>
      <c r="I86" s="308" t="s">
        <v>607</v>
      </c>
      <c r="J86" s="308">
        <v>20</v>
      </c>
      <c r="K86" s="296"/>
    </row>
    <row r="87" s="1" customFormat="1" ht="15" customHeight="1">
      <c r="B87" s="307"/>
      <c r="C87" s="282" t="s">
        <v>624</v>
      </c>
      <c r="D87" s="282"/>
      <c r="E87" s="282"/>
      <c r="F87" s="305" t="s">
        <v>611</v>
      </c>
      <c r="G87" s="306"/>
      <c r="H87" s="282" t="s">
        <v>625</v>
      </c>
      <c r="I87" s="282" t="s">
        <v>607</v>
      </c>
      <c r="J87" s="282">
        <v>50</v>
      </c>
      <c r="K87" s="296"/>
    </row>
    <row r="88" s="1" customFormat="1" ht="15" customHeight="1">
      <c r="B88" s="307"/>
      <c r="C88" s="282" t="s">
        <v>626</v>
      </c>
      <c r="D88" s="282"/>
      <c r="E88" s="282"/>
      <c r="F88" s="305" t="s">
        <v>611</v>
      </c>
      <c r="G88" s="306"/>
      <c r="H88" s="282" t="s">
        <v>627</v>
      </c>
      <c r="I88" s="282" t="s">
        <v>607</v>
      </c>
      <c r="J88" s="282">
        <v>20</v>
      </c>
      <c r="K88" s="296"/>
    </row>
    <row r="89" s="1" customFormat="1" ht="15" customHeight="1">
      <c r="B89" s="307"/>
      <c r="C89" s="282" t="s">
        <v>628</v>
      </c>
      <c r="D89" s="282"/>
      <c r="E89" s="282"/>
      <c r="F89" s="305" t="s">
        <v>611</v>
      </c>
      <c r="G89" s="306"/>
      <c r="H89" s="282" t="s">
        <v>629</v>
      </c>
      <c r="I89" s="282" t="s">
        <v>607</v>
      </c>
      <c r="J89" s="282">
        <v>20</v>
      </c>
      <c r="K89" s="296"/>
    </row>
    <row r="90" s="1" customFormat="1" ht="15" customHeight="1">
      <c r="B90" s="307"/>
      <c r="C90" s="282" t="s">
        <v>630</v>
      </c>
      <c r="D90" s="282"/>
      <c r="E90" s="282"/>
      <c r="F90" s="305" t="s">
        <v>611</v>
      </c>
      <c r="G90" s="306"/>
      <c r="H90" s="282" t="s">
        <v>631</v>
      </c>
      <c r="I90" s="282" t="s">
        <v>607</v>
      </c>
      <c r="J90" s="282">
        <v>50</v>
      </c>
      <c r="K90" s="296"/>
    </row>
    <row r="91" s="1" customFormat="1" ht="15" customHeight="1">
      <c r="B91" s="307"/>
      <c r="C91" s="282" t="s">
        <v>632</v>
      </c>
      <c r="D91" s="282"/>
      <c r="E91" s="282"/>
      <c r="F91" s="305" t="s">
        <v>611</v>
      </c>
      <c r="G91" s="306"/>
      <c r="H91" s="282" t="s">
        <v>632</v>
      </c>
      <c r="I91" s="282" t="s">
        <v>607</v>
      </c>
      <c r="J91" s="282">
        <v>50</v>
      </c>
      <c r="K91" s="296"/>
    </row>
    <row r="92" s="1" customFormat="1" ht="15" customHeight="1">
      <c r="B92" s="307"/>
      <c r="C92" s="282" t="s">
        <v>633</v>
      </c>
      <c r="D92" s="282"/>
      <c r="E92" s="282"/>
      <c r="F92" s="305" t="s">
        <v>611</v>
      </c>
      <c r="G92" s="306"/>
      <c r="H92" s="282" t="s">
        <v>634</v>
      </c>
      <c r="I92" s="282" t="s">
        <v>607</v>
      </c>
      <c r="J92" s="282">
        <v>255</v>
      </c>
      <c r="K92" s="296"/>
    </row>
    <row r="93" s="1" customFormat="1" ht="15" customHeight="1">
      <c r="B93" s="307"/>
      <c r="C93" s="282" t="s">
        <v>635</v>
      </c>
      <c r="D93" s="282"/>
      <c r="E93" s="282"/>
      <c r="F93" s="305" t="s">
        <v>605</v>
      </c>
      <c r="G93" s="306"/>
      <c r="H93" s="282" t="s">
        <v>636</v>
      </c>
      <c r="I93" s="282" t="s">
        <v>637</v>
      </c>
      <c r="J93" s="282"/>
      <c r="K93" s="296"/>
    </row>
    <row r="94" s="1" customFormat="1" ht="15" customHeight="1">
      <c r="B94" s="307"/>
      <c r="C94" s="282" t="s">
        <v>638</v>
      </c>
      <c r="D94" s="282"/>
      <c r="E94" s="282"/>
      <c r="F94" s="305" t="s">
        <v>605</v>
      </c>
      <c r="G94" s="306"/>
      <c r="H94" s="282" t="s">
        <v>639</v>
      </c>
      <c r="I94" s="282" t="s">
        <v>640</v>
      </c>
      <c r="J94" s="282"/>
      <c r="K94" s="296"/>
    </row>
    <row r="95" s="1" customFormat="1" ht="15" customHeight="1">
      <c r="B95" s="307"/>
      <c r="C95" s="282" t="s">
        <v>641</v>
      </c>
      <c r="D95" s="282"/>
      <c r="E95" s="282"/>
      <c r="F95" s="305" t="s">
        <v>605</v>
      </c>
      <c r="G95" s="306"/>
      <c r="H95" s="282" t="s">
        <v>641</v>
      </c>
      <c r="I95" s="282" t="s">
        <v>640</v>
      </c>
      <c r="J95" s="282"/>
      <c r="K95" s="296"/>
    </row>
    <row r="96" s="1" customFormat="1" ht="15" customHeight="1">
      <c r="B96" s="307"/>
      <c r="C96" s="282" t="s">
        <v>38</v>
      </c>
      <c r="D96" s="282"/>
      <c r="E96" s="282"/>
      <c r="F96" s="305" t="s">
        <v>605</v>
      </c>
      <c r="G96" s="306"/>
      <c r="H96" s="282" t="s">
        <v>642</v>
      </c>
      <c r="I96" s="282" t="s">
        <v>640</v>
      </c>
      <c r="J96" s="282"/>
      <c r="K96" s="296"/>
    </row>
    <row r="97" s="1" customFormat="1" ht="15" customHeight="1">
      <c r="B97" s="307"/>
      <c r="C97" s="282" t="s">
        <v>48</v>
      </c>
      <c r="D97" s="282"/>
      <c r="E97" s="282"/>
      <c r="F97" s="305" t="s">
        <v>605</v>
      </c>
      <c r="G97" s="306"/>
      <c r="H97" s="282" t="s">
        <v>643</v>
      </c>
      <c r="I97" s="282" t="s">
        <v>640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644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599</v>
      </c>
      <c r="D103" s="297"/>
      <c r="E103" s="297"/>
      <c r="F103" s="297" t="s">
        <v>600</v>
      </c>
      <c r="G103" s="298"/>
      <c r="H103" s="297" t="s">
        <v>54</v>
      </c>
      <c r="I103" s="297" t="s">
        <v>57</v>
      </c>
      <c r="J103" s="297" t="s">
        <v>601</v>
      </c>
      <c r="K103" s="296"/>
    </row>
    <row r="104" s="1" customFormat="1" ht="17.25" customHeight="1">
      <c r="B104" s="294"/>
      <c r="C104" s="299" t="s">
        <v>602</v>
      </c>
      <c r="D104" s="299"/>
      <c r="E104" s="299"/>
      <c r="F104" s="300" t="s">
        <v>603</v>
      </c>
      <c r="G104" s="301"/>
      <c r="H104" s="299"/>
      <c r="I104" s="299"/>
      <c r="J104" s="299" t="s">
        <v>604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53</v>
      </c>
      <c r="D106" s="304"/>
      <c r="E106" s="304"/>
      <c r="F106" s="305" t="s">
        <v>605</v>
      </c>
      <c r="G106" s="282"/>
      <c r="H106" s="282" t="s">
        <v>645</v>
      </c>
      <c r="I106" s="282" t="s">
        <v>607</v>
      </c>
      <c r="J106" s="282">
        <v>20</v>
      </c>
      <c r="K106" s="296"/>
    </row>
    <row r="107" s="1" customFormat="1" ht="15" customHeight="1">
      <c r="B107" s="294"/>
      <c r="C107" s="282" t="s">
        <v>608</v>
      </c>
      <c r="D107" s="282"/>
      <c r="E107" s="282"/>
      <c r="F107" s="305" t="s">
        <v>605</v>
      </c>
      <c r="G107" s="282"/>
      <c r="H107" s="282" t="s">
        <v>645</v>
      </c>
      <c r="I107" s="282" t="s">
        <v>607</v>
      </c>
      <c r="J107" s="282">
        <v>120</v>
      </c>
      <c r="K107" s="296"/>
    </row>
    <row r="108" s="1" customFormat="1" ht="15" customHeight="1">
      <c r="B108" s="307"/>
      <c r="C108" s="282" t="s">
        <v>610</v>
      </c>
      <c r="D108" s="282"/>
      <c r="E108" s="282"/>
      <c r="F108" s="305" t="s">
        <v>611</v>
      </c>
      <c r="G108" s="282"/>
      <c r="H108" s="282" t="s">
        <v>645</v>
      </c>
      <c r="I108" s="282" t="s">
        <v>607</v>
      </c>
      <c r="J108" s="282">
        <v>50</v>
      </c>
      <c r="K108" s="296"/>
    </row>
    <row r="109" s="1" customFormat="1" ht="15" customHeight="1">
      <c r="B109" s="307"/>
      <c r="C109" s="282" t="s">
        <v>613</v>
      </c>
      <c r="D109" s="282"/>
      <c r="E109" s="282"/>
      <c r="F109" s="305" t="s">
        <v>605</v>
      </c>
      <c r="G109" s="282"/>
      <c r="H109" s="282" t="s">
        <v>645</v>
      </c>
      <c r="I109" s="282" t="s">
        <v>615</v>
      </c>
      <c r="J109" s="282"/>
      <c r="K109" s="296"/>
    </row>
    <row r="110" s="1" customFormat="1" ht="15" customHeight="1">
      <c r="B110" s="307"/>
      <c r="C110" s="282" t="s">
        <v>624</v>
      </c>
      <c r="D110" s="282"/>
      <c r="E110" s="282"/>
      <c r="F110" s="305" t="s">
        <v>611</v>
      </c>
      <c r="G110" s="282"/>
      <c r="H110" s="282" t="s">
        <v>645</v>
      </c>
      <c r="I110" s="282" t="s">
        <v>607</v>
      </c>
      <c r="J110" s="282">
        <v>50</v>
      </c>
      <c r="K110" s="296"/>
    </row>
    <row r="111" s="1" customFormat="1" ht="15" customHeight="1">
      <c r="B111" s="307"/>
      <c r="C111" s="282" t="s">
        <v>632</v>
      </c>
      <c r="D111" s="282"/>
      <c r="E111" s="282"/>
      <c r="F111" s="305" t="s">
        <v>611</v>
      </c>
      <c r="G111" s="282"/>
      <c r="H111" s="282" t="s">
        <v>645</v>
      </c>
      <c r="I111" s="282" t="s">
        <v>607</v>
      </c>
      <c r="J111" s="282">
        <v>50</v>
      </c>
      <c r="K111" s="296"/>
    </row>
    <row r="112" s="1" customFormat="1" ht="15" customHeight="1">
      <c r="B112" s="307"/>
      <c r="C112" s="282" t="s">
        <v>630</v>
      </c>
      <c r="D112" s="282"/>
      <c r="E112" s="282"/>
      <c r="F112" s="305" t="s">
        <v>611</v>
      </c>
      <c r="G112" s="282"/>
      <c r="H112" s="282" t="s">
        <v>645</v>
      </c>
      <c r="I112" s="282" t="s">
        <v>607</v>
      </c>
      <c r="J112" s="282">
        <v>50</v>
      </c>
      <c r="K112" s="296"/>
    </row>
    <row r="113" s="1" customFormat="1" ht="15" customHeight="1">
      <c r="B113" s="307"/>
      <c r="C113" s="282" t="s">
        <v>53</v>
      </c>
      <c r="D113" s="282"/>
      <c r="E113" s="282"/>
      <c r="F113" s="305" t="s">
        <v>605</v>
      </c>
      <c r="G113" s="282"/>
      <c r="H113" s="282" t="s">
        <v>646</v>
      </c>
      <c r="I113" s="282" t="s">
        <v>607</v>
      </c>
      <c r="J113" s="282">
        <v>20</v>
      </c>
      <c r="K113" s="296"/>
    </row>
    <row r="114" s="1" customFormat="1" ht="15" customHeight="1">
      <c r="B114" s="307"/>
      <c r="C114" s="282" t="s">
        <v>647</v>
      </c>
      <c r="D114" s="282"/>
      <c r="E114" s="282"/>
      <c r="F114" s="305" t="s">
        <v>605</v>
      </c>
      <c r="G114" s="282"/>
      <c r="H114" s="282" t="s">
        <v>648</v>
      </c>
      <c r="I114" s="282" t="s">
        <v>607</v>
      </c>
      <c r="J114" s="282">
        <v>120</v>
      </c>
      <c r="K114" s="296"/>
    </row>
    <row r="115" s="1" customFormat="1" ht="15" customHeight="1">
      <c r="B115" s="307"/>
      <c r="C115" s="282" t="s">
        <v>38</v>
      </c>
      <c r="D115" s="282"/>
      <c r="E115" s="282"/>
      <c r="F115" s="305" t="s">
        <v>605</v>
      </c>
      <c r="G115" s="282"/>
      <c r="H115" s="282" t="s">
        <v>649</v>
      </c>
      <c r="I115" s="282" t="s">
        <v>640</v>
      </c>
      <c r="J115" s="282"/>
      <c r="K115" s="296"/>
    </row>
    <row r="116" s="1" customFormat="1" ht="15" customHeight="1">
      <c r="B116" s="307"/>
      <c r="C116" s="282" t="s">
        <v>48</v>
      </c>
      <c r="D116" s="282"/>
      <c r="E116" s="282"/>
      <c r="F116" s="305" t="s">
        <v>605</v>
      </c>
      <c r="G116" s="282"/>
      <c r="H116" s="282" t="s">
        <v>650</v>
      </c>
      <c r="I116" s="282" t="s">
        <v>640</v>
      </c>
      <c r="J116" s="282"/>
      <c r="K116" s="296"/>
    </row>
    <row r="117" s="1" customFormat="1" ht="15" customHeight="1">
      <c r="B117" s="307"/>
      <c r="C117" s="282" t="s">
        <v>57</v>
      </c>
      <c r="D117" s="282"/>
      <c r="E117" s="282"/>
      <c r="F117" s="305" t="s">
        <v>605</v>
      </c>
      <c r="G117" s="282"/>
      <c r="H117" s="282" t="s">
        <v>651</v>
      </c>
      <c r="I117" s="282" t="s">
        <v>652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653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599</v>
      </c>
      <c r="D123" s="297"/>
      <c r="E123" s="297"/>
      <c r="F123" s="297" t="s">
        <v>600</v>
      </c>
      <c r="G123" s="298"/>
      <c r="H123" s="297" t="s">
        <v>54</v>
      </c>
      <c r="I123" s="297" t="s">
        <v>57</v>
      </c>
      <c r="J123" s="297" t="s">
        <v>601</v>
      </c>
      <c r="K123" s="326"/>
    </row>
    <row r="124" s="1" customFormat="1" ht="17.25" customHeight="1">
      <c r="B124" s="325"/>
      <c r="C124" s="299" t="s">
        <v>602</v>
      </c>
      <c r="D124" s="299"/>
      <c r="E124" s="299"/>
      <c r="F124" s="300" t="s">
        <v>603</v>
      </c>
      <c r="G124" s="301"/>
      <c r="H124" s="299"/>
      <c r="I124" s="299"/>
      <c r="J124" s="299" t="s">
        <v>604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608</v>
      </c>
      <c r="D126" s="304"/>
      <c r="E126" s="304"/>
      <c r="F126" s="305" t="s">
        <v>605</v>
      </c>
      <c r="G126" s="282"/>
      <c r="H126" s="282" t="s">
        <v>645</v>
      </c>
      <c r="I126" s="282" t="s">
        <v>607</v>
      </c>
      <c r="J126" s="282">
        <v>120</v>
      </c>
      <c r="K126" s="330"/>
    </row>
    <row r="127" s="1" customFormat="1" ht="15" customHeight="1">
      <c r="B127" s="327"/>
      <c r="C127" s="282" t="s">
        <v>654</v>
      </c>
      <c r="D127" s="282"/>
      <c r="E127" s="282"/>
      <c r="F127" s="305" t="s">
        <v>605</v>
      </c>
      <c r="G127" s="282"/>
      <c r="H127" s="282" t="s">
        <v>655</v>
      </c>
      <c r="I127" s="282" t="s">
        <v>607</v>
      </c>
      <c r="J127" s="282" t="s">
        <v>656</v>
      </c>
      <c r="K127" s="330"/>
    </row>
    <row r="128" s="1" customFormat="1" ht="15" customHeight="1">
      <c r="B128" s="327"/>
      <c r="C128" s="282" t="s">
        <v>553</v>
      </c>
      <c r="D128" s="282"/>
      <c r="E128" s="282"/>
      <c r="F128" s="305" t="s">
        <v>605</v>
      </c>
      <c r="G128" s="282"/>
      <c r="H128" s="282" t="s">
        <v>657</v>
      </c>
      <c r="I128" s="282" t="s">
        <v>607</v>
      </c>
      <c r="J128" s="282" t="s">
        <v>656</v>
      </c>
      <c r="K128" s="330"/>
    </row>
    <row r="129" s="1" customFormat="1" ht="15" customHeight="1">
      <c r="B129" s="327"/>
      <c r="C129" s="282" t="s">
        <v>616</v>
      </c>
      <c r="D129" s="282"/>
      <c r="E129" s="282"/>
      <c r="F129" s="305" t="s">
        <v>611</v>
      </c>
      <c r="G129" s="282"/>
      <c r="H129" s="282" t="s">
        <v>617</v>
      </c>
      <c r="I129" s="282" t="s">
        <v>607</v>
      </c>
      <c r="J129" s="282">
        <v>15</v>
      </c>
      <c r="K129" s="330"/>
    </row>
    <row r="130" s="1" customFormat="1" ht="15" customHeight="1">
      <c r="B130" s="327"/>
      <c r="C130" s="308" t="s">
        <v>618</v>
      </c>
      <c r="D130" s="308"/>
      <c r="E130" s="308"/>
      <c r="F130" s="309" t="s">
        <v>611</v>
      </c>
      <c r="G130" s="308"/>
      <c r="H130" s="308" t="s">
        <v>619</v>
      </c>
      <c r="I130" s="308" t="s">
        <v>607</v>
      </c>
      <c r="J130" s="308">
        <v>15</v>
      </c>
      <c r="K130" s="330"/>
    </row>
    <row r="131" s="1" customFormat="1" ht="15" customHeight="1">
      <c r="B131" s="327"/>
      <c r="C131" s="308" t="s">
        <v>620</v>
      </c>
      <c r="D131" s="308"/>
      <c r="E131" s="308"/>
      <c r="F131" s="309" t="s">
        <v>611</v>
      </c>
      <c r="G131" s="308"/>
      <c r="H131" s="308" t="s">
        <v>621</v>
      </c>
      <c r="I131" s="308" t="s">
        <v>607</v>
      </c>
      <c r="J131" s="308">
        <v>20</v>
      </c>
      <c r="K131" s="330"/>
    </row>
    <row r="132" s="1" customFormat="1" ht="15" customHeight="1">
      <c r="B132" s="327"/>
      <c r="C132" s="308" t="s">
        <v>622</v>
      </c>
      <c r="D132" s="308"/>
      <c r="E132" s="308"/>
      <c r="F132" s="309" t="s">
        <v>611</v>
      </c>
      <c r="G132" s="308"/>
      <c r="H132" s="308" t="s">
        <v>623</v>
      </c>
      <c r="I132" s="308" t="s">
        <v>607</v>
      </c>
      <c r="J132" s="308">
        <v>20</v>
      </c>
      <c r="K132" s="330"/>
    </row>
    <row r="133" s="1" customFormat="1" ht="15" customHeight="1">
      <c r="B133" s="327"/>
      <c r="C133" s="282" t="s">
        <v>610</v>
      </c>
      <c r="D133" s="282"/>
      <c r="E133" s="282"/>
      <c r="F133" s="305" t="s">
        <v>611</v>
      </c>
      <c r="G133" s="282"/>
      <c r="H133" s="282" t="s">
        <v>645</v>
      </c>
      <c r="I133" s="282" t="s">
        <v>607</v>
      </c>
      <c r="J133" s="282">
        <v>50</v>
      </c>
      <c r="K133" s="330"/>
    </row>
    <row r="134" s="1" customFormat="1" ht="15" customHeight="1">
      <c r="B134" s="327"/>
      <c r="C134" s="282" t="s">
        <v>624</v>
      </c>
      <c r="D134" s="282"/>
      <c r="E134" s="282"/>
      <c r="F134" s="305" t="s">
        <v>611</v>
      </c>
      <c r="G134" s="282"/>
      <c r="H134" s="282" t="s">
        <v>645</v>
      </c>
      <c r="I134" s="282" t="s">
        <v>607</v>
      </c>
      <c r="J134" s="282">
        <v>50</v>
      </c>
      <c r="K134" s="330"/>
    </row>
    <row r="135" s="1" customFormat="1" ht="15" customHeight="1">
      <c r="B135" s="327"/>
      <c r="C135" s="282" t="s">
        <v>630</v>
      </c>
      <c r="D135" s="282"/>
      <c r="E135" s="282"/>
      <c r="F135" s="305" t="s">
        <v>611</v>
      </c>
      <c r="G135" s="282"/>
      <c r="H135" s="282" t="s">
        <v>645</v>
      </c>
      <c r="I135" s="282" t="s">
        <v>607</v>
      </c>
      <c r="J135" s="282">
        <v>50</v>
      </c>
      <c r="K135" s="330"/>
    </row>
    <row r="136" s="1" customFormat="1" ht="15" customHeight="1">
      <c r="B136" s="327"/>
      <c r="C136" s="282" t="s">
        <v>632</v>
      </c>
      <c r="D136" s="282"/>
      <c r="E136" s="282"/>
      <c r="F136" s="305" t="s">
        <v>611</v>
      </c>
      <c r="G136" s="282"/>
      <c r="H136" s="282" t="s">
        <v>645</v>
      </c>
      <c r="I136" s="282" t="s">
        <v>607</v>
      </c>
      <c r="J136" s="282">
        <v>50</v>
      </c>
      <c r="K136" s="330"/>
    </row>
    <row r="137" s="1" customFormat="1" ht="15" customHeight="1">
      <c r="B137" s="327"/>
      <c r="C137" s="282" t="s">
        <v>633</v>
      </c>
      <c r="D137" s="282"/>
      <c r="E137" s="282"/>
      <c r="F137" s="305" t="s">
        <v>611</v>
      </c>
      <c r="G137" s="282"/>
      <c r="H137" s="282" t="s">
        <v>658</v>
      </c>
      <c r="I137" s="282" t="s">
        <v>607</v>
      </c>
      <c r="J137" s="282">
        <v>255</v>
      </c>
      <c r="K137" s="330"/>
    </row>
    <row r="138" s="1" customFormat="1" ht="15" customHeight="1">
      <c r="B138" s="327"/>
      <c r="C138" s="282" t="s">
        <v>635</v>
      </c>
      <c r="D138" s="282"/>
      <c r="E138" s="282"/>
      <c r="F138" s="305" t="s">
        <v>605</v>
      </c>
      <c r="G138" s="282"/>
      <c r="H138" s="282" t="s">
        <v>659</v>
      </c>
      <c r="I138" s="282" t="s">
        <v>637</v>
      </c>
      <c r="J138" s="282"/>
      <c r="K138" s="330"/>
    </row>
    <row r="139" s="1" customFormat="1" ht="15" customHeight="1">
      <c r="B139" s="327"/>
      <c r="C139" s="282" t="s">
        <v>638</v>
      </c>
      <c r="D139" s="282"/>
      <c r="E139" s="282"/>
      <c r="F139" s="305" t="s">
        <v>605</v>
      </c>
      <c r="G139" s="282"/>
      <c r="H139" s="282" t="s">
        <v>660</v>
      </c>
      <c r="I139" s="282" t="s">
        <v>640</v>
      </c>
      <c r="J139" s="282"/>
      <c r="K139" s="330"/>
    </row>
    <row r="140" s="1" customFormat="1" ht="15" customHeight="1">
      <c r="B140" s="327"/>
      <c r="C140" s="282" t="s">
        <v>641</v>
      </c>
      <c r="D140" s="282"/>
      <c r="E140" s="282"/>
      <c r="F140" s="305" t="s">
        <v>605</v>
      </c>
      <c r="G140" s="282"/>
      <c r="H140" s="282" t="s">
        <v>641</v>
      </c>
      <c r="I140" s="282" t="s">
        <v>640</v>
      </c>
      <c r="J140" s="282"/>
      <c r="K140" s="330"/>
    </row>
    <row r="141" s="1" customFormat="1" ht="15" customHeight="1">
      <c r="B141" s="327"/>
      <c r="C141" s="282" t="s">
        <v>38</v>
      </c>
      <c r="D141" s="282"/>
      <c r="E141" s="282"/>
      <c r="F141" s="305" t="s">
        <v>605</v>
      </c>
      <c r="G141" s="282"/>
      <c r="H141" s="282" t="s">
        <v>661</v>
      </c>
      <c r="I141" s="282" t="s">
        <v>640</v>
      </c>
      <c r="J141" s="282"/>
      <c r="K141" s="330"/>
    </row>
    <row r="142" s="1" customFormat="1" ht="15" customHeight="1">
      <c r="B142" s="327"/>
      <c r="C142" s="282" t="s">
        <v>662</v>
      </c>
      <c r="D142" s="282"/>
      <c r="E142" s="282"/>
      <c r="F142" s="305" t="s">
        <v>605</v>
      </c>
      <c r="G142" s="282"/>
      <c r="H142" s="282" t="s">
        <v>663</v>
      </c>
      <c r="I142" s="282" t="s">
        <v>640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664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599</v>
      </c>
      <c r="D148" s="297"/>
      <c r="E148" s="297"/>
      <c r="F148" s="297" t="s">
        <v>600</v>
      </c>
      <c r="G148" s="298"/>
      <c r="H148" s="297" t="s">
        <v>54</v>
      </c>
      <c r="I148" s="297" t="s">
        <v>57</v>
      </c>
      <c r="J148" s="297" t="s">
        <v>601</v>
      </c>
      <c r="K148" s="296"/>
    </row>
    <row r="149" s="1" customFormat="1" ht="17.25" customHeight="1">
      <c r="B149" s="294"/>
      <c r="C149" s="299" t="s">
        <v>602</v>
      </c>
      <c r="D149" s="299"/>
      <c r="E149" s="299"/>
      <c r="F149" s="300" t="s">
        <v>603</v>
      </c>
      <c r="G149" s="301"/>
      <c r="H149" s="299"/>
      <c r="I149" s="299"/>
      <c r="J149" s="299" t="s">
        <v>604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608</v>
      </c>
      <c r="D151" s="282"/>
      <c r="E151" s="282"/>
      <c r="F151" s="335" t="s">
        <v>605</v>
      </c>
      <c r="G151" s="282"/>
      <c r="H151" s="334" t="s">
        <v>645</v>
      </c>
      <c r="I151" s="334" t="s">
        <v>607</v>
      </c>
      <c r="J151" s="334">
        <v>120</v>
      </c>
      <c r="K151" s="330"/>
    </row>
    <row r="152" s="1" customFormat="1" ht="15" customHeight="1">
      <c r="B152" s="307"/>
      <c r="C152" s="334" t="s">
        <v>654</v>
      </c>
      <c r="D152" s="282"/>
      <c r="E152" s="282"/>
      <c r="F152" s="335" t="s">
        <v>605</v>
      </c>
      <c r="G152" s="282"/>
      <c r="H152" s="334" t="s">
        <v>665</v>
      </c>
      <c r="I152" s="334" t="s">
        <v>607</v>
      </c>
      <c r="J152" s="334" t="s">
        <v>656</v>
      </c>
      <c r="K152" s="330"/>
    </row>
    <row r="153" s="1" customFormat="1" ht="15" customHeight="1">
      <c r="B153" s="307"/>
      <c r="C153" s="334" t="s">
        <v>553</v>
      </c>
      <c r="D153" s="282"/>
      <c r="E153" s="282"/>
      <c r="F153" s="335" t="s">
        <v>605</v>
      </c>
      <c r="G153" s="282"/>
      <c r="H153" s="334" t="s">
        <v>666</v>
      </c>
      <c r="I153" s="334" t="s">
        <v>607</v>
      </c>
      <c r="J153" s="334" t="s">
        <v>656</v>
      </c>
      <c r="K153" s="330"/>
    </row>
    <row r="154" s="1" customFormat="1" ht="15" customHeight="1">
      <c r="B154" s="307"/>
      <c r="C154" s="334" t="s">
        <v>610</v>
      </c>
      <c r="D154" s="282"/>
      <c r="E154" s="282"/>
      <c r="F154" s="335" t="s">
        <v>611</v>
      </c>
      <c r="G154" s="282"/>
      <c r="H154" s="334" t="s">
        <v>645</v>
      </c>
      <c r="I154" s="334" t="s">
        <v>607</v>
      </c>
      <c r="J154" s="334">
        <v>50</v>
      </c>
      <c r="K154" s="330"/>
    </row>
    <row r="155" s="1" customFormat="1" ht="15" customHeight="1">
      <c r="B155" s="307"/>
      <c r="C155" s="334" t="s">
        <v>613</v>
      </c>
      <c r="D155" s="282"/>
      <c r="E155" s="282"/>
      <c r="F155" s="335" t="s">
        <v>605</v>
      </c>
      <c r="G155" s="282"/>
      <c r="H155" s="334" t="s">
        <v>645</v>
      </c>
      <c r="I155" s="334" t="s">
        <v>615</v>
      </c>
      <c r="J155" s="334"/>
      <c r="K155" s="330"/>
    </row>
    <row r="156" s="1" customFormat="1" ht="15" customHeight="1">
      <c r="B156" s="307"/>
      <c r="C156" s="334" t="s">
        <v>624</v>
      </c>
      <c r="D156" s="282"/>
      <c r="E156" s="282"/>
      <c r="F156" s="335" t="s">
        <v>611</v>
      </c>
      <c r="G156" s="282"/>
      <c r="H156" s="334" t="s">
        <v>645</v>
      </c>
      <c r="I156" s="334" t="s">
        <v>607</v>
      </c>
      <c r="J156" s="334">
        <v>50</v>
      </c>
      <c r="K156" s="330"/>
    </row>
    <row r="157" s="1" customFormat="1" ht="15" customHeight="1">
      <c r="B157" s="307"/>
      <c r="C157" s="334" t="s">
        <v>632</v>
      </c>
      <c r="D157" s="282"/>
      <c r="E157" s="282"/>
      <c r="F157" s="335" t="s">
        <v>611</v>
      </c>
      <c r="G157" s="282"/>
      <c r="H157" s="334" t="s">
        <v>645</v>
      </c>
      <c r="I157" s="334" t="s">
        <v>607</v>
      </c>
      <c r="J157" s="334">
        <v>50</v>
      </c>
      <c r="K157" s="330"/>
    </row>
    <row r="158" s="1" customFormat="1" ht="15" customHeight="1">
      <c r="B158" s="307"/>
      <c r="C158" s="334" t="s">
        <v>630</v>
      </c>
      <c r="D158" s="282"/>
      <c r="E158" s="282"/>
      <c r="F158" s="335" t="s">
        <v>611</v>
      </c>
      <c r="G158" s="282"/>
      <c r="H158" s="334" t="s">
        <v>645</v>
      </c>
      <c r="I158" s="334" t="s">
        <v>607</v>
      </c>
      <c r="J158" s="334">
        <v>50</v>
      </c>
      <c r="K158" s="330"/>
    </row>
    <row r="159" s="1" customFormat="1" ht="15" customHeight="1">
      <c r="B159" s="307"/>
      <c r="C159" s="334" t="s">
        <v>87</v>
      </c>
      <c r="D159" s="282"/>
      <c r="E159" s="282"/>
      <c r="F159" s="335" t="s">
        <v>605</v>
      </c>
      <c r="G159" s="282"/>
      <c r="H159" s="334" t="s">
        <v>667</v>
      </c>
      <c r="I159" s="334" t="s">
        <v>607</v>
      </c>
      <c r="J159" s="334" t="s">
        <v>668</v>
      </c>
      <c r="K159" s="330"/>
    </row>
    <row r="160" s="1" customFormat="1" ht="15" customHeight="1">
      <c r="B160" s="307"/>
      <c r="C160" s="334" t="s">
        <v>669</v>
      </c>
      <c r="D160" s="282"/>
      <c r="E160" s="282"/>
      <c r="F160" s="335" t="s">
        <v>605</v>
      </c>
      <c r="G160" s="282"/>
      <c r="H160" s="334" t="s">
        <v>670</v>
      </c>
      <c r="I160" s="334" t="s">
        <v>640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671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599</v>
      </c>
      <c r="D166" s="297"/>
      <c r="E166" s="297"/>
      <c r="F166" s="297" t="s">
        <v>600</v>
      </c>
      <c r="G166" s="339"/>
      <c r="H166" s="340" t="s">
        <v>54</v>
      </c>
      <c r="I166" s="340" t="s">
        <v>57</v>
      </c>
      <c r="J166" s="297" t="s">
        <v>601</v>
      </c>
      <c r="K166" s="274"/>
    </row>
    <row r="167" s="1" customFormat="1" ht="17.25" customHeight="1">
      <c r="B167" s="275"/>
      <c r="C167" s="299" t="s">
        <v>602</v>
      </c>
      <c r="D167" s="299"/>
      <c r="E167" s="299"/>
      <c r="F167" s="300" t="s">
        <v>603</v>
      </c>
      <c r="G167" s="341"/>
      <c r="H167" s="342"/>
      <c r="I167" s="342"/>
      <c r="J167" s="299" t="s">
        <v>604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608</v>
      </c>
      <c r="D169" s="282"/>
      <c r="E169" s="282"/>
      <c r="F169" s="305" t="s">
        <v>605</v>
      </c>
      <c r="G169" s="282"/>
      <c r="H169" s="282" t="s">
        <v>645</v>
      </c>
      <c r="I169" s="282" t="s">
        <v>607</v>
      </c>
      <c r="J169" s="282">
        <v>120</v>
      </c>
      <c r="K169" s="330"/>
    </row>
    <row r="170" s="1" customFormat="1" ht="15" customHeight="1">
      <c r="B170" s="307"/>
      <c r="C170" s="282" t="s">
        <v>654</v>
      </c>
      <c r="D170" s="282"/>
      <c r="E170" s="282"/>
      <c r="F170" s="305" t="s">
        <v>605</v>
      </c>
      <c r="G170" s="282"/>
      <c r="H170" s="282" t="s">
        <v>655</v>
      </c>
      <c r="I170" s="282" t="s">
        <v>607</v>
      </c>
      <c r="J170" s="282" t="s">
        <v>656</v>
      </c>
      <c r="K170" s="330"/>
    </row>
    <row r="171" s="1" customFormat="1" ht="15" customHeight="1">
      <c r="B171" s="307"/>
      <c r="C171" s="282" t="s">
        <v>553</v>
      </c>
      <c r="D171" s="282"/>
      <c r="E171" s="282"/>
      <c r="F171" s="305" t="s">
        <v>605</v>
      </c>
      <c r="G171" s="282"/>
      <c r="H171" s="282" t="s">
        <v>672</v>
      </c>
      <c r="I171" s="282" t="s">
        <v>607</v>
      </c>
      <c r="J171" s="282" t="s">
        <v>656</v>
      </c>
      <c r="K171" s="330"/>
    </row>
    <row r="172" s="1" customFormat="1" ht="15" customHeight="1">
      <c r="B172" s="307"/>
      <c r="C172" s="282" t="s">
        <v>610</v>
      </c>
      <c r="D172" s="282"/>
      <c r="E172" s="282"/>
      <c r="F172" s="305" t="s">
        <v>611</v>
      </c>
      <c r="G172" s="282"/>
      <c r="H172" s="282" t="s">
        <v>672</v>
      </c>
      <c r="I172" s="282" t="s">
        <v>607</v>
      </c>
      <c r="J172" s="282">
        <v>50</v>
      </c>
      <c r="K172" s="330"/>
    </row>
    <row r="173" s="1" customFormat="1" ht="15" customHeight="1">
      <c r="B173" s="307"/>
      <c r="C173" s="282" t="s">
        <v>613</v>
      </c>
      <c r="D173" s="282"/>
      <c r="E173" s="282"/>
      <c r="F173" s="305" t="s">
        <v>605</v>
      </c>
      <c r="G173" s="282"/>
      <c r="H173" s="282" t="s">
        <v>672</v>
      </c>
      <c r="I173" s="282" t="s">
        <v>615</v>
      </c>
      <c r="J173" s="282"/>
      <c r="K173" s="330"/>
    </row>
    <row r="174" s="1" customFormat="1" ht="15" customHeight="1">
      <c r="B174" s="307"/>
      <c r="C174" s="282" t="s">
        <v>624</v>
      </c>
      <c r="D174" s="282"/>
      <c r="E174" s="282"/>
      <c r="F174" s="305" t="s">
        <v>611</v>
      </c>
      <c r="G174" s="282"/>
      <c r="H174" s="282" t="s">
        <v>672</v>
      </c>
      <c r="I174" s="282" t="s">
        <v>607</v>
      </c>
      <c r="J174" s="282">
        <v>50</v>
      </c>
      <c r="K174" s="330"/>
    </row>
    <row r="175" s="1" customFormat="1" ht="15" customHeight="1">
      <c r="B175" s="307"/>
      <c r="C175" s="282" t="s">
        <v>632</v>
      </c>
      <c r="D175" s="282"/>
      <c r="E175" s="282"/>
      <c r="F175" s="305" t="s">
        <v>611</v>
      </c>
      <c r="G175" s="282"/>
      <c r="H175" s="282" t="s">
        <v>672</v>
      </c>
      <c r="I175" s="282" t="s">
        <v>607</v>
      </c>
      <c r="J175" s="282">
        <v>50</v>
      </c>
      <c r="K175" s="330"/>
    </row>
    <row r="176" s="1" customFormat="1" ht="15" customHeight="1">
      <c r="B176" s="307"/>
      <c r="C176" s="282" t="s">
        <v>630</v>
      </c>
      <c r="D176" s="282"/>
      <c r="E176" s="282"/>
      <c r="F176" s="305" t="s">
        <v>611</v>
      </c>
      <c r="G176" s="282"/>
      <c r="H176" s="282" t="s">
        <v>672</v>
      </c>
      <c r="I176" s="282" t="s">
        <v>607</v>
      </c>
      <c r="J176" s="282">
        <v>50</v>
      </c>
      <c r="K176" s="330"/>
    </row>
    <row r="177" s="1" customFormat="1" ht="15" customHeight="1">
      <c r="B177" s="307"/>
      <c r="C177" s="282" t="s">
        <v>107</v>
      </c>
      <c r="D177" s="282"/>
      <c r="E177" s="282"/>
      <c r="F177" s="305" t="s">
        <v>605</v>
      </c>
      <c r="G177" s="282"/>
      <c r="H177" s="282" t="s">
        <v>673</v>
      </c>
      <c r="I177" s="282" t="s">
        <v>674</v>
      </c>
      <c r="J177" s="282"/>
      <c r="K177" s="330"/>
    </row>
    <row r="178" s="1" customFormat="1" ht="15" customHeight="1">
      <c r="B178" s="307"/>
      <c r="C178" s="282" t="s">
        <v>57</v>
      </c>
      <c r="D178" s="282"/>
      <c r="E178" s="282"/>
      <c r="F178" s="305" t="s">
        <v>605</v>
      </c>
      <c r="G178" s="282"/>
      <c r="H178" s="282" t="s">
        <v>675</v>
      </c>
      <c r="I178" s="282" t="s">
        <v>676</v>
      </c>
      <c r="J178" s="282">
        <v>1</v>
      </c>
      <c r="K178" s="330"/>
    </row>
    <row r="179" s="1" customFormat="1" ht="15" customHeight="1">
      <c r="B179" s="307"/>
      <c r="C179" s="282" t="s">
        <v>53</v>
      </c>
      <c r="D179" s="282"/>
      <c r="E179" s="282"/>
      <c r="F179" s="305" t="s">
        <v>605</v>
      </c>
      <c r="G179" s="282"/>
      <c r="H179" s="282" t="s">
        <v>677</v>
      </c>
      <c r="I179" s="282" t="s">
        <v>607</v>
      </c>
      <c r="J179" s="282">
        <v>20</v>
      </c>
      <c r="K179" s="330"/>
    </row>
    <row r="180" s="1" customFormat="1" ht="15" customHeight="1">
      <c r="B180" s="307"/>
      <c r="C180" s="282" t="s">
        <v>54</v>
      </c>
      <c r="D180" s="282"/>
      <c r="E180" s="282"/>
      <c r="F180" s="305" t="s">
        <v>605</v>
      </c>
      <c r="G180" s="282"/>
      <c r="H180" s="282" t="s">
        <v>678</v>
      </c>
      <c r="I180" s="282" t="s">
        <v>607</v>
      </c>
      <c r="J180" s="282">
        <v>255</v>
      </c>
      <c r="K180" s="330"/>
    </row>
    <row r="181" s="1" customFormat="1" ht="15" customHeight="1">
      <c r="B181" s="307"/>
      <c r="C181" s="282" t="s">
        <v>108</v>
      </c>
      <c r="D181" s="282"/>
      <c r="E181" s="282"/>
      <c r="F181" s="305" t="s">
        <v>605</v>
      </c>
      <c r="G181" s="282"/>
      <c r="H181" s="282" t="s">
        <v>569</v>
      </c>
      <c r="I181" s="282" t="s">
        <v>607</v>
      </c>
      <c r="J181" s="282">
        <v>10</v>
      </c>
      <c r="K181" s="330"/>
    </row>
    <row r="182" s="1" customFormat="1" ht="15" customHeight="1">
      <c r="B182" s="307"/>
      <c r="C182" s="282" t="s">
        <v>109</v>
      </c>
      <c r="D182" s="282"/>
      <c r="E182" s="282"/>
      <c r="F182" s="305" t="s">
        <v>605</v>
      </c>
      <c r="G182" s="282"/>
      <c r="H182" s="282" t="s">
        <v>679</v>
      </c>
      <c r="I182" s="282" t="s">
        <v>640</v>
      </c>
      <c r="J182" s="282"/>
      <c r="K182" s="330"/>
    </row>
    <row r="183" s="1" customFormat="1" ht="15" customHeight="1">
      <c r="B183" s="307"/>
      <c r="C183" s="282" t="s">
        <v>680</v>
      </c>
      <c r="D183" s="282"/>
      <c r="E183" s="282"/>
      <c r="F183" s="305" t="s">
        <v>605</v>
      </c>
      <c r="G183" s="282"/>
      <c r="H183" s="282" t="s">
        <v>681</v>
      </c>
      <c r="I183" s="282" t="s">
        <v>640</v>
      </c>
      <c r="J183" s="282"/>
      <c r="K183" s="330"/>
    </row>
    <row r="184" s="1" customFormat="1" ht="15" customHeight="1">
      <c r="B184" s="307"/>
      <c r="C184" s="282" t="s">
        <v>669</v>
      </c>
      <c r="D184" s="282"/>
      <c r="E184" s="282"/>
      <c r="F184" s="305" t="s">
        <v>605</v>
      </c>
      <c r="G184" s="282"/>
      <c r="H184" s="282" t="s">
        <v>682</v>
      </c>
      <c r="I184" s="282" t="s">
        <v>640</v>
      </c>
      <c r="J184" s="282"/>
      <c r="K184" s="330"/>
    </row>
    <row r="185" s="1" customFormat="1" ht="15" customHeight="1">
      <c r="B185" s="307"/>
      <c r="C185" s="282" t="s">
        <v>111</v>
      </c>
      <c r="D185" s="282"/>
      <c r="E185" s="282"/>
      <c r="F185" s="305" t="s">
        <v>611</v>
      </c>
      <c r="G185" s="282"/>
      <c r="H185" s="282" t="s">
        <v>683</v>
      </c>
      <c r="I185" s="282" t="s">
        <v>607</v>
      </c>
      <c r="J185" s="282">
        <v>50</v>
      </c>
      <c r="K185" s="330"/>
    </row>
    <row r="186" s="1" customFormat="1" ht="15" customHeight="1">
      <c r="B186" s="307"/>
      <c r="C186" s="282" t="s">
        <v>684</v>
      </c>
      <c r="D186" s="282"/>
      <c r="E186" s="282"/>
      <c r="F186" s="305" t="s">
        <v>611</v>
      </c>
      <c r="G186" s="282"/>
      <c r="H186" s="282" t="s">
        <v>685</v>
      </c>
      <c r="I186" s="282" t="s">
        <v>686</v>
      </c>
      <c r="J186" s="282"/>
      <c r="K186" s="330"/>
    </row>
    <row r="187" s="1" customFormat="1" ht="15" customHeight="1">
      <c r="B187" s="307"/>
      <c r="C187" s="282" t="s">
        <v>687</v>
      </c>
      <c r="D187" s="282"/>
      <c r="E187" s="282"/>
      <c r="F187" s="305" t="s">
        <v>611</v>
      </c>
      <c r="G187" s="282"/>
      <c r="H187" s="282" t="s">
        <v>688</v>
      </c>
      <c r="I187" s="282" t="s">
        <v>686</v>
      </c>
      <c r="J187" s="282"/>
      <c r="K187" s="330"/>
    </row>
    <row r="188" s="1" customFormat="1" ht="15" customHeight="1">
      <c r="B188" s="307"/>
      <c r="C188" s="282" t="s">
        <v>689</v>
      </c>
      <c r="D188" s="282"/>
      <c r="E188" s="282"/>
      <c r="F188" s="305" t="s">
        <v>611</v>
      </c>
      <c r="G188" s="282"/>
      <c r="H188" s="282" t="s">
        <v>690</v>
      </c>
      <c r="I188" s="282" t="s">
        <v>686</v>
      </c>
      <c r="J188" s="282"/>
      <c r="K188" s="330"/>
    </row>
    <row r="189" s="1" customFormat="1" ht="15" customHeight="1">
      <c r="B189" s="307"/>
      <c r="C189" s="343" t="s">
        <v>691</v>
      </c>
      <c r="D189" s="282"/>
      <c r="E189" s="282"/>
      <c r="F189" s="305" t="s">
        <v>611</v>
      </c>
      <c r="G189" s="282"/>
      <c r="H189" s="282" t="s">
        <v>692</v>
      </c>
      <c r="I189" s="282" t="s">
        <v>693</v>
      </c>
      <c r="J189" s="344" t="s">
        <v>694</v>
      </c>
      <c r="K189" s="330"/>
    </row>
    <row r="190" s="17" customFormat="1" ht="15" customHeight="1">
      <c r="B190" s="345"/>
      <c r="C190" s="346" t="s">
        <v>695</v>
      </c>
      <c r="D190" s="347"/>
      <c r="E190" s="347"/>
      <c r="F190" s="348" t="s">
        <v>611</v>
      </c>
      <c r="G190" s="347"/>
      <c r="H190" s="347" t="s">
        <v>696</v>
      </c>
      <c r="I190" s="347" t="s">
        <v>693</v>
      </c>
      <c r="J190" s="349" t="s">
        <v>694</v>
      </c>
      <c r="K190" s="350"/>
    </row>
    <row r="191" s="1" customFormat="1" ht="15" customHeight="1">
      <c r="B191" s="307"/>
      <c r="C191" s="343" t="s">
        <v>42</v>
      </c>
      <c r="D191" s="282"/>
      <c r="E191" s="282"/>
      <c r="F191" s="305" t="s">
        <v>605</v>
      </c>
      <c r="G191" s="282"/>
      <c r="H191" s="279" t="s">
        <v>697</v>
      </c>
      <c r="I191" s="282" t="s">
        <v>698</v>
      </c>
      <c r="J191" s="282"/>
      <c r="K191" s="330"/>
    </row>
    <row r="192" s="1" customFormat="1" ht="15" customHeight="1">
      <c r="B192" s="307"/>
      <c r="C192" s="343" t="s">
        <v>699</v>
      </c>
      <c r="D192" s="282"/>
      <c r="E192" s="282"/>
      <c r="F192" s="305" t="s">
        <v>605</v>
      </c>
      <c r="G192" s="282"/>
      <c r="H192" s="282" t="s">
        <v>700</v>
      </c>
      <c r="I192" s="282" t="s">
        <v>640</v>
      </c>
      <c r="J192" s="282"/>
      <c r="K192" s="330"/>
    </row>
    <row r="193" s="1" customFormat="1" ht="15" customHeight="1">
      <c r="B193" s="307"/>
      <c r="C193" s="343" t="s">
        <v>701</v>
      </c>
      <c r="D193" s="282"/>
      <c r="E193" s="282"/>
      <c r="F193" s="305" t="s">
        <v>605</v>
      </c>
      <c r="G193" s="282"/>
      <c r="H193" s="282" t="s">
        <v>702</v>
      </c>
      <c r="I193" s="282" t="s">
        <v>640</v>
      </c>
      <c r="J193" s="282"/>
      <c r="K193" s="330"/>
    </row>
    <row r="194" s="1" customFormat="1" ht="15" customHeight="1">
      <c r="B194" s="307"/>
      <c r="C194" s="343" t="s">
        <v>703</v>
      </c>
      <c r="D194" s="282"/>
      <c r="E194" s="282"/>
      <c r="F194" s="305" t="s">
        <v>611</v>
      </c>
      <c r="G194" s="282"/>
      <c r="H194" s="282" t="s">
        <v>704</v>
      </c>
      <c r="I194" s="282" t="s">
        <v>640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705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706</v>
      </c>
      <c r="D201" s="352"/>
      <c r="E201" s="352"/>
      <c r="F201" s="352" t="s">
        <v>707</v>
      </c>
      <c r="G201" s="353"/>
      <c r="H201" s="352" t="s">
        <v>708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698</v>
      </c>
      <c r="D203" s="282"/>
      <c r="E203" s="282"/>
      <c r="F203" s="305" t="s">
        <v>43</v>
      </c>
      <c r="G203" s="282"/>
      <c r="H203" s="282" t="s">
        <v>709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44</v>
      </c>
      <c r="G204" s="282"/>
      <c r="H204" s="282" t="s">
        <v>710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47</v>
      </c>
      <c r="G205" s="282"/>
      <c r="H205" s="282" t="s">
        <v>711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45</v>
      </c>
      <c r="G206" s="282"/>
      <c r="H206" s="282" t="s">
        <v>712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46</v>
      </c>
      <c r="G207" s="282"/>
      <c r="H207" s="282" t="s">
        <v>713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652</v>
      </c>
      <c r="D209" s="282"/>
      <c r="E209" s="282"/>
      <c r="F209" s="305" t="s">
        <v>79</v>
      </c>
      <c r="G209" s="282"/>
      <c r="H209" s="282" t="s">
        <v>714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547</v>
      </c>
      <c r="G210" s="282"/>
      <c r="H210" s="282" t="s">
        <v>548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545</v>
      </c>
      <c r="G211" s="282"/>
      <c r="H211" s="282" t="s">
        <v>715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549</v>
      </c>
      <c r="G212" s="343"/>
      <c r="H212" s="334" t="s">
        <v>550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551</v>
      </c>
      <c r="G213" s="343"/>
      <c r="H213" s="334" t="s">
        <v>716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676</v>
      </c>
      <c r="D215" s="282"/>
      <c r="E215" s="282"/>
      <c r="F215" s="305">
        <v>1</v>
      </c>
      <c r="G215" s="343"/>
      <c r="H215" s="334" t="s">
        <v>717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718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719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720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Kudláček</dc:creator>
  <cp:lastModifiedBy>Jaroslav Kudláček</cp:lastModifiedBy>
  <dcterms:created xsi:type="dcterms:W3CDTF">2025-07-07T12:09:51Z</dcterms:created>
  <dcterms:modified xsi:type="dcterms:W3CDTF">2025-07-07T12:09:53Z</dcterms:modified>
</cp:coreProperties>
</file>